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12300" activeTab="2"/>
  </bookViews>
  <sheets>
    <sheet name="Anexa HCA" sheetId="5" r:id="rId1"/>
    <sheet name="Generalizator" sheetId="4" r:id="rId2"/>
    <sheet name="Plan (2)" sheetId="6" r:id="rId3"/>
    <sheet name="Plan" sheetId="1" r:id="rId4"/>
  </sheets>
  <externalReferences>
    <externalReference r:id="rId5"/>
  </externalReferences>
  <definedNames>
    <definedName name="InvoiceNoDetails">"InvoiceDetails[Invoice No]"</definedName>
  </definedNames>
  <calcPr calcId="145621"/>
</workbook>
</file>

<file path=xl/calcChain.xml><?xml version="1.0" encoding="utf-8"?>
<calcChain xmlns="http://schemas.openxmlformats.org/spreadsheetml/2006/main">
  <c r="G12" i="6" l="1"/>
  <c r="N11" i="6"/>
  <c r="N12" i="6" s="1"/>
  <c r="M11" i="6"/>
  <c r="G9" i="6"/>
  <c r="N8" i="6"/>
  <c r="N9" i="6" s="1"/>
  <c r="M8" i="6"/>
  <c r="M13" i="6" s="1"/>
  <c r="G6" i="6"/>
  <c r="G13" i="6" s="1"/>
  <c r="N5" i="6"/>
  <c r="N6" i="6" s="1"/>
  <c r="M5" i="6"/>
  <c r="N13" i="6" l="1"/>
  <c r="O5" i="6"/>
  <c r="O6" i="6" s="1"/>
  <c r="O8" i="6"/>
  <c r="O9" i="6" s="1"/>
  <c r="O13" i="6" s="1"/>
  <c r="O11" i="6"/>
  <c r="O12" i="6" s="1"/>
  <c r="U13" i="4"/>
  <c r="E17" i="4"/>
  <c r="D11" i="5"/>
  <c r="D8" i="5"/>
  <c r="D9" i="5"/>
  <c r="D10" i="5"/>
  <c r="F11" i="4"/>
  <c r="G11" i="4"/>
  <c r="E11" i="4"/>
  <c r="G10" i="4"/>
  <c r="F9" i="4"/>
  <c r="F8" i="4"/>
  <c r="E9" i="4"/>
  <c r="F10" i="4"/>
  <c r="E10" i="4"/>
  <c r="O13" i="1" l="1"/>
  <c r="N13" i="1"/>
  <c r="G13" i="1"/>
  <c r="G12" i="1"/>
  <c r="G9" i="1"/>
  <c r="N11" i="1"/>
  <c r="O11" i="1" s="1"/>
  <c r="O12" i="1" s="1"/>
  <c r="M11" i="1"/>
  <c r="N12" i="1" l="1"/>
  <c r="J21" i="4"/>
  <c r="I21" i="4"/>
  <c r="G22" i="4"/>
  <c r="G21" i="4"/>
  <c r="F22" i="4"/>
  <c r="F21" i="4"/>
  <c r="E21" i="4"/>
  <c r="G6" i="1" l="1"/>
  <c r="E8" i="4" s="1"/>
  <c r="N8" i="1"/>
  <c r="M8" i="1"/>
  <c r="M13" i="1" s="1"/>
  <c r="N5" i="1"/>
  <c r="N6" i="1" s="1"/>
  <c r="M5" i="1"/>
  <c r="O8" i="1" l="1"/>
  <c r="O9" i="1" s="1"/>
  <c r="N9" i="1"/>
  <c r="E12" i="4"/>
  <c r="K21" i="4" s="1"/>
  <c r="E16" i="4"/>
  <c r="O5" i="1"/>
  <c r="O6" i="1" s="1"/>
  <c r="G8" i="4"/>
  <c r="G9" i="4" l="1"/>
  <c r="E15" i="4"/>
  <c r="F12" i="4" l="1"/>
  <c r="G12" i="4"/>
</calcChain>
</file>

<file path=xl/sharedStrings.xml><?xml version="1.0" encoding="utf-8"?>
<sst xmlns="http://schemas.openxmlformats.org/spreadsheetml/2006/main" count="139" uniqueCount="72">
  <si>
    <t>Categoria de investiții</t>
  </si>
  <si>
    <t>B</t>
  </si>
  <si>
    <t>P</t>
  </si>
  <si>
    <t>C</t>
  </si>
  <si>
    <t>Investiții în mijloace de transport, mașini, mecanisme, utilaje mecanice</t>
  </si>
  <si>
    <t>D</t>
  </si>
  <si>
    <t>Nr d/o</t>
  </si>
  <si>
    <t>Categoria investițiilor</t>
  </si>
  <si>
    <t>Activitatea reglementată</t>
  </si>
  <si>
    <t>Denumirea şi caracteristicile proiectului de investiţii</t>
  </si>
  <si>
    <t xml:space="preserve">Amplasarea proiectului de investiţii </t>
  </si>
  <si>
    <t>Cantitatea</t>
  </si>
  <si>
    <t>Valoarea estimată a proiectului de investiţii, 
mii lei 
(fără TVA)</t>
  </si>
  <si>
    <t>Perioada de realizare, ani</t>
  </si>
  <si>
    <t xml:space="preserve">Criteriul de evaluare corespunzător </t>
  </si>
  <si>
    <t>Rezultatele ce vor fi obţinute în urma realizării proiectului de investiţii</t>
  </si>
  <si>
    <t>Sursa de finanţare</t>
  </si>
  <si>
    <t>Durata utilă de funcționare, ani</t>
  </si>
  <si>
    <t>Amortizarea anuală estimată ce ar rezulta în urma realizării proiectului de investiţii, mii lei</t>
  </si>
  <si>
    <t>Valoarea investiției propuse spre acceptare, mii lei (fără TVA)</t>
  </si>
  <si>
    <t>Diferența, mii lei</t>
  </si>
  <si>
    <t>Procurarea a 2 generatoare de energie electrică, cu puterea de 10 kwh și 25 kwh</t>
  </si>
  <si>
    <t>CT Boico 15 A (10 kwh)
CT Boico 9 (25 kwh)</t>
  </si>
  <si>
    <t>Necesar</t>
  </si>
  <si>
    <t>surse proprii ale întreprinderii</t>
  </si>
  <si>
    <t>Procurarea unui automobil de serviciu</t>
  </si>
  <si>
    <t>Total</t>
  </si>
  <si>
    <t>Anexă</t>
  </si>
  <si>
    <t>la Nota de argumentare</t>
  </si>
  <si>
    <t xml:space="preserve"> </t>
  </si>
  <si>
    <t>Nr. d/o</t>
  </si>
  <si>
    <t>Categoria</t>
  </si>
  <si>
    <t>Valoarea solicitată, mii lei (fără TVA)</t>
  </si>
  <si>
    <t>Valoarea investiției propuse spre acceptare,  
mii lei (fără TVA)</t>
  </si>
  <si>
    <t xml:space="preserve">Investiţii în reţele termice şi capacităţi de producere existente </t>
  </si>
  <si>
    <t>Total activitatea de Producere</t>
  </si>
  <si>
    <t>Producere</t>
  </si>
  <si>
    <t>Planul anual de investiţii pentru anul 2026 al  S.A. „Comgaz-Plus”</t>
  </si>
  <si>
    <t>Termen de exploatare depășit uzura 100%</t>
  </si>
  <si>
    <t>Total Categoria B</t>
  </si>
  <si>
    <t>Total Categoria C</t>
  </si>
  <si>
    <t>Structura Planului anual de investiții al titularului de licență
„Comgaz-Plus” S.A. pentru anul 2026</t>
  </si>
  <si>
    <t>Categoria B</t>
  </si>
  <si>
    <t>Categoria C</t>
  </si>
  <si>
    <t>Plan</t>
  </si>
  <si>
    <t>Realizat</t>
  </si>
  <si>
    <t>la Hotărârea ANRE</t>
  </si>
  <si>
    <t>Producere (P) Distribuție (D) Comune (C)</t>
  </si>
  <si>
    <t>Denumire categoria de investiții</t>
  </si>
  <si>
    <t>Valoarea investițiilor acceptate, 
mii lei 
(fără TVA)</t>
  </si>
  <si>
    <t>Investiţii în rețele și capacități de producere existente</t>
  </si>
  <si>
    <t>Investiţii în mijloace de transport, mașini, mecanisme, utilaje mecanice</t>
  </si>
  <si>
    <t>Structura Planului de investiții al S.A. „Comgaz Plus” pentru anul 2026</t>
  </si>
  <si>
    <t>TOTAL (activitatea de producere)</t>
  </si>
  <si>
    <t xml:space="preserve"> nr._____ din 28 octombrie 2025</t>
  </si>
  <si>
    <t>Categoria D</t>
  </si>
  <si>
    <t>Total Categoria D</t>
  </si>
  <si>
    <t>Investiții în echipamente de măsurare, aparate de control și diagnostică, inclusiv aferente rețelelor termice</t>
  </si>
  <si>
    <t xml:space="preserve">surse alternative de energie electrică pentru 2 CT , modelul  Kraf KD 690 25,3 kW </t>
  </si>
  <si>
    <t>Calcularea corectă a consumului de gaz natura modelul MacBAT5 0.8-10 bar</t>
  </si>
  <si>
    <t>Procurarea a 3 trei corectoare gaz cu transmiterea datelor la distanță</t>
  </si>
  <si>
    <t>tel.0236-2-04-32,079987716</t>
  </si>
  <si>
    <t>e-mail:comgazplus @ mail.ru</t>
  </si>
  <si>
    <t>Ex.Director tehnic Tudor Puțuntica,</t>
  </si>
  <si>
    <t xml:space="preserve">          Iurie MARCOCI</t>
  </si>
  <si>
    <t xml:space="preserve">       Lilia CULEAC</t>
  </si>
  <si>
    <t xml:space="preserve">                                             Director SA”Comgaz-Plus”</t>
  </si>
  <si>
    <t xml:space="preserve">                  Contabil-șef</t>
  </si>
  <si>
    <t>CT Boico 15 A          (10 kwh)
CT Boico 9             (25 kwh)</t>
  </si>
  <si>
    <t>Nissan Primastar              an 2013 - 9596 $                Ford Tranzit Custom an.2014 - 9377 $             Dacia Dokker         an.2016 - 7446 $           Mercedes Vito       an.2016 - 15443 $</t>
  </si>
  <si>
    <t>Transportarea muncitorilor și instrumentelor.</t>
  </si>
  <si>
    <t>Centrale termice: Boico - 9,                 M. Eminescu - 37, Bernardazzi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</si>
</sst>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_ "/>
    <numFmt numFmtId="168" formatCode="_-* #\ ##0.00_-;\-* #\ ##0.00_-;_-* &quot;-&quot;??_-;_-@_-"/>
  </numFmts>
  <fonts count="41" x14ac:knownFonts="1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6">
    <xf numFmtId="0" fontId="0" fillId="0" borderId="0"/>
    <xf numFmtId="9" fontId="18" fillId="0" borderId="0" applyFont="0" applyFill="0" applyBorder="0" applyAlignment="0" applyProtection="0"/>
    <xf numFmtId="0" fontId="16" fillId="0" borderId="0"/>
    <xf numFmtId="0" fontId="15" fillId="0" borderId="0"/>
    <xf numFmtId="0" fontId="16" fillId="0" borderId="0"/>
    <xf numFmtId="0" fontId="17" fillId="0" borderId="0"/>
    <xf numFmtId="0" fontId="23" fillId="0" borderId="0"/>
    <xf numFmtId="168" fontId="23" fillId="0" borderId="0" applyFon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3" fillId="0" borderId="0"/>
    <xf numFmtId="0" fontId="23" fillId="0" borderId="0"/>
    <xf numFmtId="0" fontId="31" fillId="0" borderId="0"/>
    <xf numFmtId="164" fontId="31" fillId="0" borderId="0" applyFont="0" applyFill="0" applyBorder="0" applyAlignment="0" applyProtection="0">
      <alignment vertical="center"/>
    </xf>
    <xf numFmtId="0" fontId="32" fillId="0" borderId="0"/>
    <xf numFmtId="0" fontId="23" fillId="0" borderId="0"/>
    <xf numFmtId="0" fontId="33" fillId="0" borderId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2" fontId="9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2" fontId="1" fillId="0" borderId="0" xfId="0" applyNumberFormat="1" applyFont="1"/>
    <xf numFmtId="4" fontId="6" fillId="0" borderId="5" xfId="2" applyNumberFormat="1" applyFont="1" applyFill="1" applyBorder="1" applyAlignment="1"/>
    <xf numFmtId="0" fontId="6" fillId="0" borderId="0" xfId="2" applyFont="1" applyFill="1" applyBorder="1" applyAlignment="1"/>
    <xf numFmtId="0" fontId="1" fillId="0" borderId="0" xfId="0" applyFont="1" applyBorder="1"/>
    <xf numFmtId="10" fontId="1" fillId="0" borderId="0" xfId="0" applyNumberFormat="1" applyFont="1"/>
    <xf numFmtId="9" fontId="1" fillId="0" borderId="0" xfId="1" applyFont="1"/>
    <xf numFmtId="0" fontId="9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7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/>
    <xf numFmtId="0" fontId="11" fillId="0" borderId="5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center" vertical="top" wrapText="1"/>
    </xf>
    <xf numFmtId="167" fontId="1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9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167" fontId="11" fillId="2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/>
    <xf numFmtId="0" fontId="14" fillId="0" borderId="0" xfId="0" applyFont="1" applyAlignment="1">
      <alignment horizontal="justify" vertical="center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167" fontId="19" fillId="0" borderId="5" xfId="0" applyNumberFormat="1" applyFont="1" applyBorder="1" applyAlignment="1">
      <alignment horizontal="center" vertical="center" wrapText="1"/>
    </xf>
    <xf numFmtId="2" fontId="19" fillId="0" borderId="5" xfId="0" applyNumberFormat="1" applyFont="1" applyBorder="1" applyAlignment="1">
      <alignment horizontal="center" vertical="center" wrapText="1"/>
    </xf>
    <xf numFmtId="0" fontId="20" fillId="0" borderId="0" xfId="0" applyFont="1"/>
    <xf numFmtId="167" fontId="19" fillId="2" borderId="5" xfId="0" applyNumberFormat="1" applyFont="1" applyFill="1" applyBorder="1" applyAlignment="1">
      <alignment horizontal="center" vertical="center"/>
    </xf>
    <xf numFmtId="0" fontId="22" fillId="0" borderId="5" xfId="2" applyFont="1" applyFill="1" applyBorder="1" applyAlignment="1"/>
    <xf numFmtId="0" fontId="25" fillId="0" borderId="0" xfId="9" applyFont="1" applyFill="1"/>
    <xf numFmtId="0" fontId="25" fillId="0" borderId="0" xfId="9" applyFont="1" applyFill="1" applyAlignment="1">
      <alignment horizontal="right" vertical="center" wrapText="1"/>
    </xf>
    <xf numFmtId="0" fontId="28" fillId="0" borderId="5" xfId="14" applyFont="1" applyBorder="1" applyAlignment="1">
      <alignment vertical="center"/>
    </xf>
    <xf numFmtId="0" fontId="28" fillId="0" borderId="5" xfId="15" applyFont="1" applyFill="1" applyBorder="1" applyAlignment="1">
      <alignment vertical="center"/>
    </xf>
    <xf numFmtId="166" fontId="28" fillId="0" borderId="5" xfId="15" applyNumberFormat="1" applyFont="1" applyFill="1" applyBorder="1" applyAlignment="1">
      <alignment vertical="center"/>
    </xf>
    <xf numFmtId="0" fontId="25" fillId="0" borderId="0" xfId="9" applyFont="1" applyFill="1" applyAlignment="1">
      <alignment horizontal="center" vertical="center" wrapText="1"/>
    </xf>
    <xf numFmtId="0" fontId="29" fillId="0" borderId="15" xfId="9" applyFont="1" applyFill="1" applyBorder="1" applyAlignment="1">
      <alignment horizontal="center" vertical="center" wrapText="1"/>
    </xf>
    <xf numFmtId="0" fontId="29" fillId="0" borderId="16" xfId="9" applyFont="1" applyFill="1" applyBorder="1" applyAlignment="1">
      <alignment horizontal="center" vertical="center" wrapText="1"/>
    </xf>
    <xf numFmtId="0" fontId="35" fillId="0" borderId="5" xfId="9" applyFont="1" applyFill="1" applyBorder="1" applyAlignment="1">
      <alignment horizontal="center" vertical="center"/>
    </xf>
    <xf numFmtId="4" fontId="35" fillId="0" borderId="6" xfId="9" applyNumberFormat="1" applyFont="1" applyFill="1" applyBorder="1" applyAlignment="1">
      <alignment vertical="center" wrapText="1"/>
    </xf>
    <xf numFmtId="4" fontId="21" fillId="0" borderId="17" xfId="9" applyNumberFormat="1" applyFont="1" applyFill="1" applyBorder="1" applyAlignment="1">
      <alignment vertical="center"/>
    </xf>
    <xf numFmtId="0" fontId="35" fillId="0" borderId="4" xfId="9" applyFont="1" applyFill="1" applyBorder="1" applyAlignment="1">
      <alignment horizontal="center" vertical="center"/>
    </xf>
    <xf numFmtId="0" fontId="36" fillId="0" borderId="5" xfId="9" applyFont="1" applyFill="1" applyBorder="1" applyAlignment="1">
      <alignment horizontal="justify" vertical="center" wrapText="1"/>
    </xf>
    <xf numFmtId="4" fontId="29" fillId="0" borderId="17" xfId="9" applyNumberFormat="1" applyFont="1" applyFill="1" applyBorder="1" applyAlignment="1">
      <alignment horizontal="center" vertical="center" wrapText="1"/>
    </xf>
    <xf numFmtId="0" fontId="35" fillId="0" borderId="4" xfId="9" applyFont="1" applyFill="1" applyBorder="1" applyAlignment="1">
      <alignment horizontal="center" vertical="center" wrapText="1"/>
    </xf>
    <xf numFmtId="0" fontId="28" fillId="0" borderId="0" xfId="14" applyFont="1" applyBorder="1" applyAlignment="1">
      <alignment vertical="center"/>
    </xf>
    <xf numFmtId="166" fontId="28" fillId="0" borderId="0" xfId="14" applyNumberFormat="1" applyFont="1" applyBorder="1" applyAlignment="1">
      <alignment vertical="center"/>
    </xf>
    <xf numFmtId="4" fontId="28" fillId="0" borderId="0" xfId="14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35" fillId="0" borderId="18" xfId="9" applyFont="1" applyFill="1" applyBorder="1" applyAlignment="1">
      <alignment horizontal="center" vertical="center"/>
    </xf>
    <xf numFmtId="4" fontId="35" fillId="0" borderId="19" xfId="9" applyNumberFormat="1" applyFont="1" applyFill="1" applyBorder="1" applyAlignment="1">
      <alignment vertical="center" wrapText="1"/>
    </xf>
    <xf numFmtId="0" fontId="34" fillId="0" borderId="5" xfId="0" applyFont="1" applyBorder="1" applyAlignment="1">
      <alignment horizontal="left" vertical="top" wrapText="1"/>
    </xf>
    <xf numFmtId="0" fontId="40" fillId="0" borderId="0" xfId="0" applyFont="1"/>
    <xf numFmtId="0" fontId="37" fillId="0" borderId="15" xfId="9" applyFont="1" applyFill="1" applyBorder="1" applyAlignment="1">
      <alignment horizontal="center" vertical="center"/>
    </xf>
    <xf numFmtId="0" fontId="37" fillId="0" borderId="16" xfId="9" applyFont="1" applyFill="1" applyBorder="1" applyAlignment="1">
      <alignment horizontal="center" vertical="center"/>
    </xf>
    <xf numFmtId="0" fontId="29" fillId="0" borderId="0" xfId="9" applyFont="1" applyFill="1" applyAlignment="1">
      <alignment horizontal="right" vertical="center" wrapText="1"/>
    </xf>
    <xf numFmtId="0" fontId="38" fillId="0" borderId="0" xfId="9" applyFont="1" applyFill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/>
    </xf>
    <xf numFmtId="0" fontId="27" fillId="0" borderId="0" xfId="9" applyFont="1" applyFill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4" fillId="0" borderId="0" xfId="5" quotePrefix="1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39" fillId="0" borderId="0" xfId="0" applyFont="1" applyAlignment="1">
      <alignment horizontal="center"/>
    </xf>
    <xf numFmtId="167" fontId="11" fillId="2" borderId="12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</cellXfs>
  <cellStyles count="16">
    <cellStyle name="Comma 2" xfId="12"/>
    <cellStyle name="Comma 3" xfId="7"/>
    <cellStyle name="Normal 2" xfId="9"/>
    <cellStyle name="Normal 2 2" xfId="15"/>
    <cellStyle name="Normal 3" xfId="11"/>
    <cellStyle name="Normal 4" xfId="2"/>
    <cellStyle name="Normal 4 12" xfId="3"/>
    <cellStyle name="Normal 4 12 2" xfId="14"/>
    <cellStyle name="Normal 4 12 3" xfId="10"/>
    <cellStyle name="Normal 4 2" xfId="13"/>
    <cellStyle name="Normal 5" xfId="6"/>
    <cellStyle name="Normal 8" xfId="4"/>
    <cellStyle name="Normal_инвест. план 2013" xfId="5"/>
    <cellStyle name="Output 2" xfId="8"/>
    <cellStyle name="Обычный" xfId="0" builtinId="0"/>
    <cellStyle name="Процентный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30"/>
      <c:depthPercent val="100"/>
      <c:rAngAx val="0"/>
      <c:perspective val="1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8712921065862242"/>
          <c:y val="0.22791461412151071"/>
          <c:w val="0.69723479135243838"/>
          <c:h val="0.6932676518883415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0D-4ACA-AFEF-482BCA019430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0D-4ACA-AFEF-482BCA019430}"/>
              </c:ext>
            </c:extLst>
          </c:dPt>
          <c:dLbls>
            <c:dLbl>
              <c:idx val="0"/>
              <c:layout>
                <c:manualLayout>
                  <c:x val="4.6254399195575668E-2"/>
                  <c:y val="-1.2041459144531225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0D-4ACA-AFEF-482BCA019430}"/>
                </c:ext>
              </c:extLst>
            </c:dLbl>
            <c:dLbl>
              <c:idx val="1"/>
              <c:layout>
                <c:manualLayout>
                  <c:x val="-0.10457516339869281"/>
                  <c:y val="3.94088669950738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0D-4ACA-AFEF-482BCA019430}"/>
                </c:ext>
              </c:extLst>
            </c:dLbl>
            <c:dLbl>
              <c:idx val="2"/>
              <c:layout>
                <c:manualLayout>
                  <c:x val="0.14077425842131724"/>
                  <c:y val="-6.56814449917898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0D-4ACA-AFEF-482BCA01943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Generalizator!$D$15:$D$17</c:f>
              <c:strCache>
                <c:ptCount val="3"/>
                <c:pt idx="0">
                  <c:v>Categoria B</c:v>
                </c:pt>
                <c:pt idx="1">
                  <c:v>Categoria C</c:v>
                </c:pt>
                <c:pt idx="2">
                  <c:v>Categoria D</c:v>
                </c:pt>
              </c:strCache>
            </c:strRef>
          </c:cat>
          <c:val>
            <c:numRef>
              <c:f>Generalizator!$E$15:$E$17</c:f>
              <c:numCache>
                <c:formatCode>#,##0.00</c:formatCode>
                <c:ptCount val="3"/>
                <c:pt idx="0">
                  <c:v>300</c:v>
                </c:pt>
                <c:pt idx="1">
                  <c:v>250</c:v>
                </c:pt>
                <c:pt idx="2" formatCode="0.00">
                  <c:v>101.1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0D-4ACA-AFEF-482BCA019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>
          <a:glow rad="127000">
            <a:schemeClr val="accent2">
              <a:lumMod val="40000"/>
              <a:lumOff val="60000"/>
              <a:alpha val="85000"/>
            </a:schemeClr>
          </a:glow>
        </a:effectLst>
      </c:spPr>
    </c:plotArea>
    <c:plotVisOnly val="1"/>
    <c:dispBlanksAs val="gap"/>
    <c:showDLblsOverMax val="0"/>
    <c:extLst xmlns:c16r2="http://schemas.microsoft.com/office/drawing/2015/06/chart">
      <c:ext uri="{0b15fc19-7d7d-44ad-8c2d-2c3a37ce22c3}">
        <chartProps xmlns="https://web.wps.cn/et/2018/main" chartId="{af386258-e097-4c15-b834-0e104028b2e4}"/>
      </c:ext>
    </c:extLst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glow rad="228600">
        <a:schemeClr val="accent1">
          <a:satMod val="175000"/>
          <a:alpha val="40000"/>
        </a:schemeClr>
      </a:glow>
    </a:effectLst>
    <a:scene3d>
      <a:camera prst="orthographicFront"/>
      <a:lightRig rig="threePt" dir="t"/>
    </a:scene3d>
    <a:sp3d/>
  </c:spPr>
  <c:txPr>
    <a:bodyPr/>
    <a:lstStyle/>
    <a:p>
      <a:pPr>
        <a:defRPr lang="en-GB" sz="1000" b="1">
          <a:solidFill>
            <a:srgbClr val="0070C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206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002060"/>
                </a:solidFill>
              </a:rPr>
              <a:t>Dinamica</a:t>
            </a:r>
            <a:r>
              <a:rPr lang="en-US" sz="1000" baseline="0">
                <a:solidFill>
                  <a:srgbClr val="002060"/>
                </a:solidFill>
              </a:rPr>
              <a:t> </a:t>
            </a:r>
            <a:r>
              <a:rPr lang="ro-RO" sz="1000" baseline="0">
                <a:solidFill>
                  <a:srgbClr val="002060"/>
                </a:solidFill>
              </a:rPr>
              <a:t>investițiilor planificate, realizate și acceptate în scopuri tarifare,  perioada anilor 2020-2026</a:t>
            </a:r>
          </a:p>
        </c:rich>
      </c:tx>
      <c:layout>
        <c:manualLayout>
          <c:xMode val="edge"/>
          <c:yMode val="edge"/>
          <c:x val="0.11508288387988726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8465429772352944E-2"/>
          <c:y val="9.0778202563907812E-2"/>
          <c:w val="0.84870050466574543"/>
          <c:h val="0.7476169498105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Generalizator!$D$21</c:f>
              <c:strCache>
                <c:ptCount val="1"/>
                <c:pt idx="0">
                  <c:v>Plan</c:v>
                </c:pt>
              </c:strCache>
            </c:strRef>
          </c:tx>
          <c:spPr>
            <a:gradFill>
              <a:gsLst>
                <a:gs pos="38000">
                  <a:srgbClr val="00B0F0"/>
                </a:gs>
                <a:gs pos="87000">
                  <a:srgbClr val="5B9BD5">
                    <a:lumMod val="20000"/>
                    <a:lumOff val="80000"/>
                  </a:srgbClr>
                </a:gs>
              </a:gsLst>
              <a:lin ang="5400000" scaled="1"/>
            </a:gradFill>
            <a:ln>
              <a:gradFill>
                <a:gsLst>
                  <a:gs pos="0">
                    <a:srgbClr val="4472C4">
                      <a:lumMod val="5000"/>
                      <a:lumOff val="95000"/>
                    </a:srgbClr>
                  </a:gs>
                  <a:gs pos="74000">
                    <a:srgbClr val="4472C4">
                      <a:lumMod val="45000"/>
                      <a:lumOff val="55000"/>
                    </a:srgbClr>
                  </a:gs>
                  <a:gs pos="83000">
                    <a:srgbClr val="4472C4">
                      <a:lumMod val="45000"/>
                      <a:lumOff val="55000"/>
                    </a:srgbClr>
                  </a:gs>
                  <a:gs pos="100000">
                    <a:srgbClr val="4472C4">
                      <a:lumMod val="30000"/>
                      <a:lumOff val="70000"/>
                    </a:srgbClr>
                  </a:gs>
                </a:gsLst>
                <a:lin ang="5400000" scaled="1"/>
              </a:gradFill>
            </a:ln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2"/>
              <c:layout>
                <c:manualLayout>
                  <c:x val="0"/>
                  <c:y val="2.57234726688102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6E4-433D-BD50-0694A40C6BE9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E4-433D-BD50-0694A40C6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Generalizator!$E$20:$K$20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Generalizator!$E$21:$K$21</c:f>
              <c:numCache>
                <c:formatCode>#,##0.0</c:formatCode>
                <c:ptCount val="7"/>
                <c:pt idx="0">
                  <c:v>644.29700000000003</c:v>
                </c:pt>
                <c:pt idx="1">
                  <c:v>531.06500000000005</c:v>
                </c:pt>
                <c:pt idx="2">
                  <c:v>770.8</c:v>
                </c:pt>
                <c:pt idx="4">
                  <c:v>163</c:v>
                </c:pt>
                <c:pt idx="5">
                  <c:v>545</c:v>
                </c:pt>
                <c:pt idx="6">
                  <c:v>651.1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DC-41A1-8209-5EACFA22544B}"/>
            </c:ext>
          </c:extLst>
        </c:ser>
        <c:ser>
          <c:idx val="1"/>
          <c:order val="1"/>
          <c:tx>
            <c:strRef>
              <c:f>Generalizator!$D$22</c:f>
              <c:strCache>
                <c:ptCount val="1"/>
                <c:pt idx="0">
                  <c:v>Realizat</c:v>
                </c:pt>
              </c:strCache>
            </c:strRef>
          </c:tx>
          <c:spPr>
            <a:gradFill>
              <a:gsLst>
                <a:gs pos="60000">
                  <a:srgbClr val="70AD47"/>
                </a:gs>
                <a:gs pos="100000">
                  <a:srgbClr val="FFFF00"/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E4-433D-BD50-0694A40C6BE9}"/>
                </c:ext>
              </c:extLst>
            </c:dLbl>
            <c:dLbl>
              <c:idx val="3"/>
              <c:layout>
                <c:manualLayout>
                  <c:x val="-1.6064257028112514E-2"/>
                  <c:y val="0"/>
                </c:manualLayout>
              </c:layout>
              <c:tx>
                <c:rich>
                  <a:bodyPr rot="0" vert="horz"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3203926818384651E-2"/>
                      <c:h val="7.07395498392282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6E4-433D-BD50-0694A40C6BE9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DC-41A1-8209-5EACFA22544B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6E4-433D-BD50-0694A40C6BE9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DC-41A1-8209-5EACFA2254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Generalizator!$E$20:$K$20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Generalizator!$E$22:$K$22</c:f>
              <c:numCache>
                <c:formatCode>#,##0.0</c:formatCode>
                <c:ptCount val="7"/>
                <c:pt idx="1">
                  <c:v>51.1</c:v>
                </c:pt>
                <c:pt idx="2">
                  <c:v>19.846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DC-41A1-8209-5EACFA225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13408"/>
        <c:axId val="195334912"/>
      </c:barChart>
      <c:catAx>
        <c:axId val="1677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206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5334912"/>
        <c:crosses val="autoZero"/>
        <c:auto val="1"/>
        <c:lblAlgn val="ctr"/>
        <c:lblOffset val="100"/>
        <c:noMultiLvlLbl val="0"/>
      </c:catAx>
      <c:valAx>
        <c:axId val="195334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206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7713408"/>
        <c:crosses val="autoZero"/>
        <c:crossBetween val="between"/>
      </c:valAx>
      <c:spPr>
        <a:gradFill>
          <a:gsLst>
            <a:gs pos="0">
              <a:srgbClr val="4472C4">
                <a:lumMod val="5000"/>
                <a:lumOff val="95000"/>
              </a:srgbClr>
            </a:gs>
            <a:gs pos="36000">
              <a:srgbClr val="5B9BD5">
                <a:lumMod val="40000"/>
                <a:lumOff val="60000"/>
              </a:srgbClr>
            </a:gs>
            <a:gs pos="83000">
              <a:srgbClr val="4472C4">
                <a:lumMod val="45000"/>
                <a:lumOff val="55000"/>
              </a:srgbClr>
            </a:gs>
            <a:gs pos="100000">
              <a:srgbClr val="4472C4">
                <a:lumMod val="30000"/>
                <a:lumOff val="70000"/>
              </a:srgbClr>
            </a:gs>
          </a:gsLst>
          <a:lin ang="5400000" scaled="1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15161960176667"/>
          <c:y val="0.92073997181220502"/>
          <c:w val="0.15930374165076755"/>
          <c:h val="7.27295743980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206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path path="circle">
        <a:fillToRect r="100000" b="100000"/>
      </a:path>
      <a:tileRect l="-100000" t="-100000"/>
    </a:gradFill>
    <a:ln w="9525" cap="flat" cmpd="sng" algn="ctr">
      <a:solidFill>
        <a:schemeClr val="tx2">
          <a:lumMod val="40000"/>
          <a:lumOff val="60000"/>
        </a:schemeClr>
      </a:solidFill>
      <a:round/>
    </a:ln>
    <a:effectLst/>
  </c:spPr>
  <c:txPr>
    <a:bodyPr/>
    <a:lstStyle/>
    <a:p>
      <a:pPr>
        <a:defRPr sz="10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10</xdr:row>
      <xdr:rowOff>142875</xdr:rowOff>
    </xdr:from>
    <xdr:to>
      <xdr:col>17</xdr:col>
      <xdr:colOff>371475</xdr:colOff>
      <xdr:row>17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23</xdr:row>
      <xdr:rowOff>0</xdr:rowOff>
    </xdr:from>
    <xdr:to>
      <xdr:col>15</xdr:col>
      <xdr:colOff>485775</xdr:colOff>
      <xdr:row>38</xdr:row>
      <xdr:rowOff>104775</xdr:rowOff>
    </xdr:to>
    <xdr:graphicFrame macro="">
      <xdr:nvGraphicFramePr>
        <xdr:cNvPr id="7" name="Диаграмма 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tularii%20de%20licente/01STATISTICI/Investitii+H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aprob efective HCA"/>
      <sheetName val="Invest. aprob efective (1)"/>
      <sheetName val="Invest. aprob efective (2)"/>
      <sheetName val="Sheet2"/>
      <sheetName val="Diagrame Realizare 2021"/>
      <sheetName val="Diagrame Realizare1 2023"/>
      <sheetName val="Diagrame Realizare 2022"/>
      <sheetName val="Diagrame Plan 2020"/>
      <sheetName val="Diagrame Plan 2023"/>
      <sheetName val="Diagrame Plan 2024"/>
      <sheetName val="Diagrame Plan 2025"/>
      <sheetName val="Sheet1"/>
      <sheetName val="Tarif"/>
      <sheetName val="Termoelectrica"/>
      <sheetName val="grafice 2021 Termoelectrica"/>
      <sheetName val="SA CET Nord"/>
      <sheetName val="Termoelectrica realizat 2020"/>
      <sheetName val="grafice 2024 IM RCT Comrat"/>
    </sheetNames>
    <sheetDataSet>
      <sheetData sheetId="0" refreshError="1"/>
      <sheetData sheetId="1" refreshError="1"/>
      <sheetData sheetId="2">
        <row r="11">
          <cell r="N11">
            <v>644.29700000000003</v>
          </cell>
          <cell r="P11">
            <v>531.06500000000005</v>
          </cell>
          <cell r="Q11">
            <v>51.1</v>
          </cell>
          <cell r="R11">
            <v>770.8</v>
          </cell>
          <cell r="S11">
            <v>19.846</v>
          </cell>
          <cell r="V11">
            <v>163</v>
          </cell>
          <cell r="X11">
            <v>545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="120" zoomScaleNormal="120" workbookViewId="0">
      <selection activeCell="D10" sqref="D10"/>
    </sheetView>
  </sheetViews>
  <sheetFormatPr defaultColWidth="9" defaultRowHeight="15" x14ac:dyDescent="0.25"/>
  <cols>
    <col min="1" max="1" width="9.5703125" style="49" customWidth="1"/>
    <col min="2" max="2" width="12.140625" style="49" customWidth="1"/>
    <col min="3" max="3" width="63.5703125" style="49" customWidth="1"/>
    <col min="4" max="4" width="15.85546875" style="49" customWidth="1"/>
    <col min="5" max="256" width="9.140625" style="49"/>
    <col min="257" max="257" width="5.140625" style="49" customWidth="1"/>
    <col min="258" max="258" width="6.85546875" style="49" customWidth="1"/>
    <col min="259" max="259" width="51.5703125" style="49" customWidth="1"/>
    <col min="260" max="260" width="15.85546875" style="49" customWidth="1"/>
    <col min="261" max="512" width="9.140625" style="49"/>
    <col min="513" max="513" width="5.140625" style="49" customWidth="1"/>
    <col min="514" max="514" width="6.85546875" style="49" customWidth="1"/>
    <col min="515" max="515" width="51.5703125" style="49" customWidth="1"/>
    <col min="516" max="516" width="15.85546875" style="49" customWidth="1"/>
    <col min="517" max="768" width="9.140625" style="49"/>
    <col min="769" max="769" width="5.140625" style="49" customWidth="1"/>
    <col min="770" max="770" width="6.85546875" style="49" customWidth="1"/>
    <col min="771" max="771" width="51.5703125" style="49" customWidth="1"/>
    <col min="772" max="772" width="15.85546875" style="49" customWidth="1"/>
    <col min="773" max="1024" width="9.140625" style="49"/>
    <col min="1025" max="1025" width="5.140625" style="49" customWidth="1"/>
    <col min="1026" max="1026" width="6.85546875" style="49" customWidth="1"/>
    <col min="1027" max="1027" width="51.5703125" style="49" customWidth="1"/>
    <col min="1028" max="1028" width="15.85546875" style="49" customWidth="1"/>
    <col min="1029" max="1280" width="9.140625" style="49"/>
    <col min="1281" max="1281" width="5.140625" style="49" customWidth="1"/>
    <col min="1282" max="1282" width="6.85546875" style="49" customWidth="1"/>
    <col min="1283" max="1283" width="51.5703125" style="49" customWidth="1"/>
    <col min="1284" max="1284" width="15.85546875" style="49" customWidth="1"/>
    <col min="1285" max="1536" width="9.140625" style="49"/>
    <col min="1537" max="1537" width="5.140625" style="49" customWidth="1"/>
    <col min="1538" max="1538" width="6.85546875" style="49" customWidth="1"/>
    <col min="1539" max="1539" width="51.5703125" style="49" customWidth="1"/>
    <col min="1540" max="1540" width="15.85546875" style="49" customWidth="1"/>
    <col min="1541" max="1792" width="9.140625" style="49"/>
    <col min="1793" max="1793" width="5.140625" style="49" customWidth="1"/>
    <col min="1794" max="1794" width="6.85546875" style="49" customWidth="1"/>
    <col min="1795" max="1795" width="51.5703125" style="49" customWidth="1"/>
    <col min="1796" max="1796" width="15.85546875" style="49" customWidth="1"/>
    <col min="1797" max="2048" width="9.140625" style="49"/>
    <col min="2049" max="2049" width="5.140625" style="49" customWidth="1"/>
    <col min="2050" max="2050" width="6.85546875" style="49" customWidth="1"/>
    <col min="2051" max="2051" width="51.5703125" style="49" customWidth="1"/>
    <col min="2052" max="2052" width="15.85546875" style="49" customWidth="1"/>
    <col min="2053" max="2304" width="9.140625" style="49"/>
    <col min="2305" max="2305" width="5.140625" style="49" customWidth="1"/>
    <col min="2306" max="2306" width="6.85546875" style="49" customWidth="1"/>
    <col min="2307" max="2307" width="51.5703125" style="49" customWidth="1"/>
    <col min="2308" max="2308" width="15.85546875" style="49" customWidth="1"/>
    <col min="2309" max="2560" width="9.140625" style="49"/>
    <col min="2561" max="2561" width="5.140625" style="49" customWidth="1"/>
    <col min="2562" max="2562" width="6.85546875" style="49" customWidth="1"/>
    <col min="2563" max="2563" width="51.5703125" style="49" customWidth="1"/>
    <col min="2564" max="2564" width="15.85546875" style="49" customWidth="1"/>
    <col min="2565" max="2816" width="9.140625" style="49"/>
    <col min="2817" max="2817" width="5.140625" style="49" customWidth="1"/>
    <col min="2818" max="2818" width="6.85546875" style="49" customWidth="1"/>
    <col min="2819" max="2819" width="51.5703125" style="49" customWidth="1"/>
    <col min="2820" max="2820" width="15.85546875" style="49" customWidth="1"/>
    <col min="2821" max="3072" width="9.140625" style="49"/>
    <col min="3073" max="3073" width="5.140625" style="49" customWidth="1"/>
    <col min="3074" max="3074" width="6.85546875" style="49" customWidth="1"/>
    <col min="3075" max="3075" width="51.5703125" style="49" customWidth="1"/>
    <col min="3076" max="3076" width="15.85546875" style="49" customWidth="1"/>
    <col min="3077" max="3328" width="9.140625" style="49"/>
    <col min="3329" max="3329" width="5.140625" style="49" customWidth="1"/>
    <col min="3330" max="3330" width="6.85546875" style="49" customWidth="1"/>
    <col min="3331" max="3331" width="51.5703125" style="49" customWidth="1"/>
    <col min="3332" max="3332" width="15.85546875" style="49" customWidth="1"/>
    <col min="3333" max="3584" width="9.140625" style="49"/>
    <col min="3585" max="3585" width="5.140625" style="49" customWidth="1"/>
    <col min="3586" max="3586" width="6.85546875" style="49" customWidth="1"/>
    <col min="3587" max="3587" width="51.5703125" style="49" customWidth="1"/>
    <col min="3588" max="3588" width="15.85546875" style="49" customWidth="1"/>
    <col min="3589" max="3840" width="9.140625" style="49"/>
    <col min="3841" max="3841" width="5.140625" style="49" customWidth="1"/>
    <col min="3842" max="3842" width="6.85546875" style="49" customWidth="1"/>
    <col min="3843" max="3843" width="51.5703125" style="49" customWidth="1"/>
    <col min="3844" max="3844" width="15.85546875" style="49" customWidth="1"/>
    <col min="3845" max="4096" width="9.140625" style="49"/>
    <col min="4097" max="4097" width="5.140625" style="49" customWidth="1"/>
    <col min="4098" max="4098" width="6.85546875" style="49" customWidth="1"/>
    <col min="4099" max="4099" width="51.5703125" style="49" customWidth="1"/>
    <col min="4100" max="4100" width="15.85546875" style="49" customWidth="1"/>
    <col min="4101" max="4352" width="9.140625" style="49"/>
    <col min="4353" max="4353" width="5.140625" style="49" customWidth="1"/>
    <col min="4354" max="4354" width="6.85546875" style="49" customWidth="1"/>
    <col min="4355" max="4355" width="51.5703125" style="49" customWidth="1"/>
    <col min="4356" max="4356" width="15.85546875" style="49" customWidth="1"/>
    <col min="4357" max="4608" width="9.140625" style="49"/>
    <col min="4609" max="4609" width="5.140625" style="49" customWidth="1"/>
    <col min="4610" max="4610" width="6.85546875" style="49" customWidth="1"/>
    <col min="4611" max="4611" width="51.5703125" style="49" customWidth="1"/>
    <col min="4612" max="4612" width="15.85546875" style="49" customWidth="1"/>
    <col min="4613" max="4864" width="9.140625" style="49"/>
    <col min="4865" max="4865" width="5.140625" style="49" customWidth="1"/>
    <col min="4866" max="4866" width="6.85546875" style="49" customWidth="1"/>
    <col min="4867" max="4867" width="51.5703125" style="49" customWidth="1"/>
    <col min="4868" max="4868" width="15.85546875" style="49" customWidth="1"/>
    <col min="4869" max="5120" width="9.140625" style="49"/>
    <col min="5121" max="5121" width="5.140625" style="49" customWidth="1"/>
    <col min="5122" max="5122" width="6.85546875" style="49" customWidth="1"/>
    <col min="5123" max="5123" width="51.5703125" style="49" customWidth="1"/>
    <col min="5124" max="5124" width="15.85546875" style="49" customWidth="1"/>
    <col min="5125" max="5376" width="9.140625" style="49"/>
    <col min="5377" max="5377" width="5.140625" style="49" customWidth="1"/>
    <col min="5378" max="5378" width="6.85546875" style="49" customWidth="1"/>
    <col min="5379" max="5379" width="51.5703125" style="49" customWidth="1"/>
    <col min="5380" max="5380" width="15.85546875" style="49" customWidth="1"/>
    <col min="5381" max="5632" width="9.140625" style="49"/>
    <col min="5633" max="5633" width="5.140625" style="49" customWidth="1"/>
    <col min="5634" max="5634" width="6.85546875" style="49" customWidth="1"/>
    <col min="5635" max="5635" width="51.5703125" style="49" customWidth="1"/>
    <col min="5636" max="5636" width="15.85546875" style="49" customWidth="1"/>
    <col min="5637" max="5888" width="9.140625" style="49"/>
    <col min="5889" max="5889" width="5.140625" style="49" customWidth="1"/>
    <col min="5890" max="5890" width="6.85546875" style="49" customWidth="1"/>
    <col min="5891" max="5891" width="51.5703125" style="49" customWidth="1"/>
    <col min="5892" max="5892" width="15.85546875" style="49" customWidth="1"/>
    <col min="5893" max="6144" width="9.140625" style="49"/>
    <col min="6145" max="6145" width="5.140625" style="49" customWidth="1"/>
    <col min="6146" max="6146" width="6.85546875" style="49" customWidth="1"/>
    <col min="6147" max="6147" width="51.5703125" style="49" customWidth="1"/>
    <col min="6148" max="6148" width="15.85546875" style="49" customWidth="1"/>
    <col min="6149" max="6400" width="9.140625" style="49"/>
    <col min="6401" max="6401" width="5.140625" style="49" customWidth="1"/>
    <col min="6402" max="6402" width="6.85546875" style="49" customWidth="1"/>
    <col min="6403" max="6403" width="51.5703125" style="49" customWidth="1"/>
    <col min="6404" max="6404" width="15.85546875" style="49" customWidth="1"/>
    <col min="6405" max="6656" width="9.140625" style="49"/>
    <col min="6657" max="6657" width="5.140625" style="49" customWidth="1"/>
    <col min="6658" max="6658" width="6.85546875" style="49" customWidth="1"/>
    <col min="6659" max="6659" width="51.5703125" style="49" customWidth="1"/>
    <col min="6660" max="6660" width="15.85546875" style="49" customWidth="1"/>
    <col min="6661" max="6912" width="9.140625" style="49"/>
    <col min="6913" max="6913" width="5.140625" style="49" customWidth="1"/>
    <col min="6914" max="6914" width="6.85546875" style="49" customWidth="1"/>
    <col min="6915" max="6915" width="51.5703125" style="49" customWidth="1"/>
    <col min="6916" max="6916" width="15.85546875" style="49" customWidth="1"/>
    <col min="6917" max="7168" width="9.140625" style="49"/>
    <col min="7169" max="7169" width="5.140625" style="49" customWidth="1"/>
    <col min="7170" max="7170" width="6.85546875" style="49" customWidth="1"/>
    <col min="7171" max="7171" width="51.5703125" style="49" customWidth="1"/>
    <col min="7172" max="7172" width="15.85546875" style="49" customWidth="1"/>
    <col min="7173" max="7424" width="9.140625" style="49"/>
    <col min="7425" max="7425" width="5.140625" style="49" customWidth="1"/>
    <col min="7426" max="7426" width="6.85546875" style="49" customWidth="1"/>
    <col min="7427" max="7427" width="51.5703125" style="49" customWidth="1"/>
    <col min="7428" max="7428" width="15.85546875" style="49" customWidth="1"/>
    <col min="7429" max="7680" width="9.140625" style="49"/>
    <col min="7681" max="7681" width="5.140625" style="49" customWidth="1"/>
    <col min="7682" max="7682" width="6.85546875" style="49" customWidth="1"/>
    <col min="7683" max="7683" width="51.5703125" style="49" customWidth="1"/>
    <col min="7684" max="7684" width="15.85546875" style="49" customWidth="1"/>
    <col min="7685" max="7936" width="9.140625" style="49"/>
    <col min="7937" max="7937" width="5.140625" style="49" customWidth="1"/>
    <col min="7938" max="7938" width="6.85546875" style="49" customWidth="1"/>
    <col min="7939" max="7939" width="51.5703125" style="49" customWidth="1"/>
    <col min="7940" max="7940" width="15.85546875" style="49" customWidth="1"/>
    <col min="7941" max="8192" width="9.140625" style="49"/>
    <col min="8193" max="8193" width="5.140625" style="49" customWidth="1"/>
    <col min="8194" max="8194" width="6.85546875" style="49" customWidth="1"/>
    <col min="8195" max="8195" width="51.5703125" style="49" customWidth="1"/>
    <col min="8196" max="8196" width="15.85546875" style="49" customWidth="1"/>
    <col min="8197" max="8448" width="9.140625" style="49"/>
    <col min="8449" max="8449" width="5.140625" style="49" customWidth="1"/>
    <col min="8450" max="8450" width="6.85546875" style="49" customWidth="1"/>
    <col min="8451" max="8451" width="51.5703125" style="49" customWidth="1"/>
    <col min="8452" max="8452" width="15.85546875" style="49" customWidth="1"/>
    <col min="8453" max="8704" width="9.140625" style="49"/>
    <col min="8705" max="8705" width="5.140625" style="49" customWidth="1"/>
    <col min="8706" max="8706" width="6.85546875" style="49" customWidth="1"/>
    <col min="8707" max="8707" width="51.5703125" style="49" customWidth="1"/>
    <col min="8708" max="8708" width="15.85546875" style="49" customWidth="1"/>
    <col min="8709" max="8960" width="9.140625" style="49"/>
    <col min="8961" max="8961" width="5.140625" style="49" customWidth="1"/>
    <col min="8962" max="8962" width="6.85546875" style="49" customWidth="1"/>
    <col min="8963" max="8963" width="51.5703125" style="49" customWidth="1"/>
    <col min="8964" max="8964" width="15.85546875" style="49" customWidth="1"/>
    <col min="8965" max="9216" width="9.140625" style="49"/>
    <col min="9217" max="9217" width="5.140625" style="49" customWidth="1"/>
    <col min="9218" max="9218" width="6.85546875" style="49" customWidth="1"/>
    <col min="9219" max="9219" width="51.5703125" style="49" customWidth="1"/>
    <col min="9220" max="9220" width="15.85546875" style="49" customWidth="1"/>
    <col min="9221" max="9472" width="9.140625" style="49"/>
    <col min="9473" max="9473" width="5.140625" style="49" customWidth="1"/>
    <col min="9474" max="9474" width="6.85546875" style="49" customWidth="1"/>
    <col min="9475" max="9475" width="51.5703125" style="49" customWidth="1"/>
    <col min="9476" max="9476" width="15.85546875" style="49" customWidth="1"/>
    <col min="9477" max="9728" width="9.140625" style="49"/>
    <col min="9729" max="9729" width="5.140625" style="49" customWidth="1"/>
    <col min="9730" max="9730" width="6.85546875" style="49" customWidth="1"/>
    <col min="9731" max="9731" width="51.5703125" style="49" customWidth="1"/>
    <col min="9732" max="9732" width="15.85546875" style="49" customWidth="1"/>
    <col min="9733" max="9984" width="9.140625" style="49"/>
    <col min="9985" max="9985" width="5.140625" style="49" customWidth="1"/>
    <col min="9986" max="9986" width="6.85546875" style="49" customWidth="1"/>
    <col min="9987" max="9987" width="51.5703125" style="49" customWidth="1"/>
    <col min="9988" max="9988" width="15.85546875" style="49" customWidth="1"/>
    <col min="9989" max="10240" width="9.140625" style="49"/>
    <col min="10241" max="10241" width="5.140625" style="49" customWidth="1"/>
    <col min="10242" max="10242" width="6.85546875" style="49" customWidth="1"/>
    <col min="10243" max="10243" width="51.5703125" style="49" customWidth="1"/>
    <col min="10244" max="10244" width="15.85546875" style="49" customWidth="1"/>
    <col min="10245" max="10496" width="9.140625" style="49"/>
    <col min="10497" max="10497" width="5.140625" style="49" customWidth="1"/>
    <col min="10498" max="10498" width="6.85546875" style="49" customWidth="1"/>
    <col min="10499" max="10499" width="51.5703125" style="49" customWidth="1"/>
    <col min="10500" max="10500" width="15.85546875" style="49" customWidth="1"/>
    <col min="10501" max="10752" width="9.140625" style="49"/>
    <col min="10753" max="10753" width="5.140625" style="49" customWidth="1"/>
    <col min="10754" max="10754" width="6.85546875" style="49" customWidth="1"/>
    <col min="10755" max="10755" width="51.5703125" style="49" customWidth="1"/>
    <col min="10756" max="10756" width="15.85546875" style="49" customWidth="1"/>
    <col min="10757" max="11008" width="9.140625" style="49"/>
    <col min="11009" max="11009" width="5.140625" style="49" customWidth="1"/>
    <col min="11010" max="11010" width="6.85546875" style="49" customWidth="1"/>
    <col min="11011" max="11011" width="51.5703125" style="49" customWidth="1"/>
    <col min="11012" max="11012" width="15.85546875" style="49" customWidth="1"/>
    <col min="11013" max="11264" width="9.140625" style="49"/>
    <col min="11265" max="11265" width="5.140625" style="49" customWidth="1"/>
    <col min="11266" max="11266" width="6.85546875" style="49" customWidth="1"/>
    <col min="11267" max="11267" width="51.5703125" style="49" customWidth="1"/>
    <col min="11268" max="11268" width="15.85546875" style="49" customWidth="1"/>
    <col min="11269" max="11520" width="9.140625" style="49"/>
    <col min="11521" max="11521" width="5.140625" style="49" customWidth="1"/>
    <col min="11522" max="11522" width="6.85546875" style="49" customWidth="1"/>
    <col min="11523" max="11523" width="51.5703125" style="49" customWidth="1"/>
    <col min="11524" max="11524" width="15.85546875" style="49" customWidth="1"/>
    <col min="11525" max="11776" width="9.140625" style="49"/>
    <col min="11777" max="11777" width="5.140625" style="49" customWidth="1"/>
    <col min="11778" max="11778" width="6.85546875" style="49" customWidth="1"/>
    <col min="11779" max="11779" width="51.5703125" style="49" customWidth="1"/>
    <col min="11780" max="11780" width="15.85546875" style="49" customWidth="1"/>
    <col min="11781" max="12032" width="9.140625" style="49"/>
    <col min="12033" max="12033" width="5.140625" style="49" customWidth="1"/>
    <col min="12034" max="12034" width="6.85546875" style="49" customWidth="1"/>
    <col min="12035" max="12035" width="51.5703125" style="49" customWidth="1"/>
    <col min="12036" max="12036" width="15.85546875" style="49" customWidth="1"/>
    <col min="12037" max="12288" width="9.140625" style="49"/>
    <col min="12289" max="12289" width="5.140625" style="49" customWidth="1"/>
    <col min="12290" max="12290" width="6.85546875" style="49" customWidth="1"/>
    <col min="12291" max="12291" width="51.5703125" style="49" customWidth="1"/>
    <col min="12292" max="12292" width="15.85546875" style="49" customWidth="1"/>
    <col min="12293" max="12544" width="9.140625" style="49"/>
    <col min="12545" max="12545" width="5.140625" style="49" customWidth="1"/>
    <col min="12546" max="12546" width="6.85546875" style="49" customWidth="1"/>
    <col min="12547" max="12547" width="51.5703125" style="49" customWidth="1"/>
    <col min="12548" max="12548" width="15.85546875" style="49" customWidth="1"/>
    <col min="12549" max="12800" width="9.140625" style="49"/>
    <col min="12801" max="12801" width="5.140625" style="49" customWidth="1"/>
    <col min="12802" max="12802" width="6.85546875" style="49" customWidth="1"/>
    <col min="12803" max="12803" width="51.5703125" style="49" customWidth="1"/>
    <col min="12804" max="12804" width="15.85546875" style="49" customWidth="1"/>
    <col min="12805" max="13056" width="9.140625" style="49"/>
    <col min="13057" max="13057" width="5.140625" style="49" customWidth="1"/>
    <col min="13058" max="13058" width="6.85546875" style="49" customWidth="1"/>
    <col min="13059" max="13059" width="51.5703125" style="49" customWidth="1"/>
    <col min="13060" max="13060" width="15.85546875" style="49" customWidth="1"/>
    <col min="13061" max="13312" width="9.140625" style="49"/>
    <col min="13313" max="13313" width="5.140625" style="49" customWidth="1"/>
    <col min="13314" max="13314" width="6.85546875" style="49" customWidth="1"/>
    <col min="13315" max="13315" width="51.5703125" style="49" customWidth="1"/>
    <col min="13316" max="13316" width="15.85546875" style="49" customWidth="1"/>
    <col min="13317" max="13568" width="9.140625" style="49"/>
    <col min="13569" max="13569" width="5.140625" style="49" customWidth="1"/>
    <col min="13570" max="13570" width="6.85546875" style="49" customWidth="1"/>
    <col min="13571" max="13571" width="51.5703125" style="49" customWidth="1"/>
    <col min="13572" max="13572" width="15.85546875" style="49" customWidth="1"/>
    <col min="13573" max="13824" width="9.140625" style="49"/>
    <col min="13825" max="13825" width="5.140625" style="49" customWidth="1"/>
    <col min="13826" max="13826" width="6.85546875" style="49" customWidth="1"/>
    <col min="13827" max="13827" width="51.5703125" style="49" customWidth="1"/>
    <col min="13828" max="13828" width="15.85546875" style="49" customWidth="1"/>
    <col min="13829" max="14080" width="9.140625" style="49"/>
    <col min="14081" max="14081" width="5.140625" style="49" customWidth="1"/>
    <col min="14082" max="14082" width="6.85546875" style="49" customWidth="1"/>
    <col min="14083" max="14083" width="51.5703125" style="49" customWidth="1"/>
    <col min="14084" max="14084" width="15.85546875" style="49" customWidth="1"/>
    <col min="14085" max="14336" width="9.140625" style="49"/>
    <col min="14337" max="14337" width="5.140625" style="49" customWidth="1"/>
    <col min="14338" max="14338" width="6.85546875" style="49" customWidth="1"/>
    <col min="14339" max="14339" width="51.5703125" style="49" customWidth="1"/>
    <col min="14340" max="14340" width="15.85546875" style="49" customWidth="1"/>
    <col min="14341" max="14592" width="9.140625" style="49"/>
    <col min="14593" max="14593" width="5.140625" style="49" customWidth="1"/>
    <col min="14594" max="14594" width="6.85546875" style="49" customWidth="1"/>
    <col min="14595" max="14595" width="51.5703125" style="49" customWidth="1"/>
    <col min="14596" max="14596" width="15.85546875" style="49" customWidth="1"/>
    <col min="14597" max="14848" width="9.140625" style="49"/>
    <col min="14849" max="14849" width="5.140625" style="49" customWidth="1"/>
    <col min="14850" max="14850" width="6.85546875" style="49" customWidth="1"/>
    <col min="14851" max="14851" width="51.5703125" style="49" customWidth="1"/>
    <col min="14852" max="14852" width="15.85546875" style="49" customWidth="1"/>
    <col min="14853" max="15104" width="9.140625" style="49"/>
    <col min="15105" max="15105" width="5.140625" style="49" customWidth="1"/>
    <col min="15106" max="15106" width="6.85546875" style="49" customWidth="1"/>
    <col min="15107" max="15107" width="51.5703125" style="49" customWidth="1"/>
    <col min="15108" max="15108" width="15.85546875" style="49" customWidth="1"/>
    <col min="15109" max="15360" width="9.140625" style="49"/>
    <col min="15361" max="15361" width="5.140625" style="49" customWidth="1"/>
    <col min="15362" max="15362" width="6.85546875" style="49" customWidth="1"/>
    <col min="15363" max="15363" width="51.5703125" style="49" customWidth="1"/>
    <col min="15364" max="15364" width="15.85546875" style="49" customWidth="1"/>
    <col min="15365" max="15616" width="9.140625" style="49"/>
    <col min="15617" max="15617" width="5.140625" style="49" customWidth="1"/>
    <col min="15618" max="15618" width="6.85546875" style="49" customWidth="1"/>
    <col min="15619" max="15619" width="51.5703125" style="49" customWidth="1"/>
    <col min="15620" max="15620" width="15.85546875" style="49" customWidth="1"/>
    <col min="15621" max="15872" width="9.140625" style="49"/>
    <col min="15873" max="15873" width="5.140625" style="49" customWidth="1"/>
    <col min="15874" max="15874" width="6.85546875" style="49" customWidth="1"/>
    <col min="15875" max="15875" width="51.5703125" style="49" customWidth="1"/>
    <col min="15876" max="15876" width="15.85546875" style="49" customWidth="1"/>
    <col min="15877" max="16128" width="9.140625" style="49"/>
    <col min="16129" max="16129" width="5.140625" style="49" customWidth="1"/>
    <col min="16130" max="16130" width="6.85546875" style="49" customWidth="1"/>
    <col min="16131" max="16131" width="51.5703125" style="49" customWidth="1"/>
    <col min="16132" max="16132" width="15.85546875" style="49" customWidth="1"/>
    <col min="16133" max="16384" width="9.140625" style="49"/>
  </cols>
  <sheetData>
    <row r="1" spans="1:12" ht="18" customHeight="1" x14ac:dyDescent="0.25">
      <c r="A1" s="85" t="s">
        <v>27</v>
      </c>
      <c r="B1" s="85"/>
      <c r="C1" s="85"/>
      <c r="D1" s="85"/>
      <c r="L1" s="51"/>
    </row>
    <row r="2" spans="1:12" ht="18" customHeight="1" x14ac:dyDescent="0.25">
      <c r="A2" s="86" t="s">
        <v>46</v>
      </c>
      <c r="B2" s="86"/>
      <c r="C2" s="86"/>
      <c r="D2" s="86"/>
    </row>
    <row r="3" spans="1:12" ht="18" customHeight="1" x14ac:dyDescent="0.25">
      <c r="A3" s="85" t="s">
        <v>54</v>
      </c>
      <c r="B3" s="85"/>
      <c r="C3" s="85"/>
      <c r="D3" s="85"/>
    </row>
    <row r="4" spans="1:12" ht="18" customHeight="1" x14ac:dyDescent="0.25">
      <c r="A4" s="60"/>
      <c r="B4" s="60"/>
      <c r="C4" s="60"/>
      <c r="D4" s="64"/>
    </row>
    <row r="5" spans="1:12" ht="17.25" customHeight="1" x14ac:dyDescent="0.25">
      <c r="A5" s="87" t="s">
        <v>52</v>
      </c>
      <c r="B5" s="87"/>
      <c r="C5" s="87"/>
      <c r="D5" s="87"/>
    </row>
    <row r="6" spans="1:12" ht="15.75" thickBot="1" x14ac:dyDescent="0.3">
      <c r="A6" s="59"/>
      <c r="B6" s="88"/>
      <c r="C6" s="88"/>
      <c r="D6" s="88"/>
      <c r="G6" s="50"/>
    </row>
    <row r="7" spans="1:12" ht="64.5" thickBot="1" x14ac:dyDescent="0.3">
      <c r="A7" s="65" t="s">
        <v>0</v>
      </c>
      <c r="B7" s="66" t="s">
        <v>47</v>
      </c>
      <c r="C7" s="66" t="s">
        <v>48</v>
      </c>
      <c r="D7" s="72" t="s">
        <v>49</v>
      </c>
    </row>
    <row r="8" spans="1:12" ht="15.75" x14ac:dyDescent="0.25">
      <c r="A8" s="73" t="s">
        <v>1</v>
      </c>
      <c r="B8" s="67" t="s">
        <v>2</v>
      </c>
      <c r="C8" s="71" t="s">
        <v>50</v>
      </c>
      <c r="D8" s="68">
        <f>Generalizator!F8</f>
        <v>300</v>
      </c>
    </row>
    <row r="9" spans="1:12" ht="15.75" x14ac:dyDescent="0.25">
      <c r="A9" s="70" t="s">
        <v>3</v>
      </c>
      <c r="B9" s="67" t="s">
        <v>2</v>
      </c>
      <c r="C9" s="71" t="s">
        <v>51</v>
      </c>
      <c r="D9" s="68">
        <f>Generalizator!F9</f>
        <v>250</v>
      </c>
    </row>
    <row r="10" spans="1:12" ht="30.75" thickBot="1" x14ac:dyDescent="0.3">
      <c r="A10" s="79" t="s">
        <v>5</v>
      </c>
      <c r="B10" s="67" t="s">
        <v>2</v>
      </c>
      <c r="C10" s="78" t="s">
        <v>57</v>
      </c>
      <c r="D10" s="80">
        <f>Generalizator!F10</f>
        <v>101.1</v>
      </c>
    </row>
    <row r="11" spans="1:12" ht="16.5" thickBot="1" x14ac:dyDescent="0.3">
      <c r="A11" s="83" t="s">
        <v>53</v>
      </c>
      <c r="B11" s="84"/>
      <c r="C11" s="84"/>
      <c r="D11" s="69">
        <f>SUM(D8:D10)</f>
        <v>651.1</v>
      </c>
    </row>
  </sheetData>
  <mergeCells count="6">
    <mergeCell ref="A11:C11"/>
    <mergeCell ref="A1:D1"/>
    <mergeCell ref="A2:D2"/>
    <mergeCell ref="A3:D3"/>
    <mergeCell ref="A5:D5"/>
    <mergeCell ref="B6:D6"/>
  </mergeCells>
  <pageMargins left="0.5" right="0.31" top="0.37" bottom="0.75" header="0.3" footer="0.3"/>
  <pageSetup scale="4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A16" workbookViewId="0">
      <selection activeCell="U9" sqref="U9"/>
    </sheetView>
  </sheetViews>
  <sheetFormatPr defaultColWidth="9.140625" defaultRowHeight="15" x14ac:dyDescent="0.25"/>
  <cols>
    <col min="1" max="1" width="3.28515625" style="1" customWidth="1"/>
    <col min="2" max="2" width="5.7109375" style="1" customWidth="1"/>
    <col min="3" max="3" width="7.42578125" style="1" customWidth="1"/>
    <col min="4" max="4" width="40.5703125" style="2" customWidth="1"/>
    <col min="5" max="5" width="12.7109375" style="2" customWidth="1"/>
    <col min="6" max="6" width="15.42578125" style="2" customWidth="1"/>
    <col min="7" max="7" width="11" style="2" customWidth="1"/>
    <col min="8" max="16384" width="9.140625" style="2"/>
  </cols>
  <sheetData>
    <row r="1" spans="1:22" ht="14.25" customHeight="1" x14ac:dyDescent="0.25">
      <c r="A1" s="92" t="s">
        <v>27</v>
      </c>
      <c r="B1" s="92"/>
      <c r="C1" s="92"/>
      <c r="D1" s="92"/>
      <c r="E1" s="92"/>
      <c r="F1" s="92"/>
      <c r="G1" s="92"/>
      <c r="H1" s="3"/>
    </row>
    <row r="2" spans="1:22" ht="14.25" customHeight="1" x14ac:dyDescent="0.25">
      <c r="A2" s="93" t="s">
        <v>28</v>
      </c>
      <c r="B2" s="93"/>
      <c r="C2" s="93"/>
      <c r="D2" s="93"/>
      <c r="E2" s="93"/>
      <c r="F2" s="93"/>
      <c r="G2" s="93"/>
      <c r="H2" s="4"/>
    </row>
    <row r="3" spans="1:22" ht="14.25" customHeight="1" x14ac:dyDescent="0.25">
      <c r="A3" s="93" t="s">
        <v>29</v>
      </c>
      <c r="B3" s="93"/>
      <c r="C3" s="93"/>
      <c r="D3" s="93"/>
      <c r="E3" s="93"/>
      <c r="F3" s="93"/>
      <c r="G3" s="93"/>
      <c r="H3" s="4"/>
    </row>
    <row r="4" spans="1:22" ht="14.25" customHeight="1" x14ac:dyDescent="0.25">
      <c r="A4" s="5"/>
      <c r="B4" s="5"/>
      <c r="C4" s="5"/>
    </row>
    <row r="5" spans="1:22" ht="33.75" customHeight="1" x14ac:dyDescent="0.25">
      <c r="A5" s="94" t="s">
        <v>41</v>
      </c>
      <c r="B5" s="95"/>
      <c r="C5" s="95"/>
      <c r="D5" s="95"/>
      <c r="E5" s="95"/>
      <c r="F5" s="95"/>
      <c r="G5" s="95"/>
      <c r="H5" s="6"/>
    </row>
    <row r="6" spans="1:22" ht="14.25" customHeight="1" x14ac:dyDescent="0.25"/>
    <row r="7" spans="1:22" ht="69.95" customHeight="1" x14ac:dyDescent="0.25">
      <c r="A7" s="7" t="s">
        <v>30</v>
      </c>
      <c r="B7" s="8" t="s">
        <v>31</v>
      </c>
      <c r="C7" s="8" t="s">
        <v>8</v>
      </c>
      <c r="D7" s="9" t="s">
        <v>0</v>
      </c>
      <c r="E7" s="10" t="s">
        <v>32</v>
      </c>
      <c r="F7" s="10" t="s">
        <v>33</v>
      </c>
      <c r="G7" s="11" t="s">
        <v>20</v>
      </c>
      <c r="V7" s="28"/>
    </row>
    <row r="8" spans="1:22" ht="27.75" customHeight="1" x14ac:dyDescent="0.25">
      <c r="A8" s="12">
        <v>1</v>
      </c>
      <c r="B8" s="13" t="s">
        <v>1</v>
      </c>
      <c r="C8" s="14" t="s">
        <v>2</v>
      </c>
      <c r="D8" s="15" t="s">
        <v>34</v>
      </c>
      <c r="E8" s="16">
        <f>Plan!G6</f>
        <v>300</v>
      </c>
      <c r="F8" s="16">
        <f>Plan!N6</f>
        <v>300</v>
      </c>
      <c r="G8" s="17">
        <f>E8-F8</f>
        <v>0</v>
      </c>
    </row>
    <row r="9" spans="1:22" ht="30.95" customHeight="1" x14ac:dyDescent="0.25">
      <c r="A9" s="12">
        <v>2</v>
      </c>
      <c r="B9" s="13" t="s">
        <v>3</v>
      </c>
      <c r="C9" s="18" t="s">
        <v>2</v>
      </c>
      <c r="D9" s="19" t="s">
        <v>4</v>
      </c>
      <c r="E9" s="16">
        <f>Plan!G9</f>
        <v>250</v>
      </c>
      <c r="F9" s="16">
        <f>Plan!N9</f>
        <v>250</v>
      </c>
      <c r="G9" s="17">
        <f>E9-F9</f>
        <v>0</v>
      </c>
    </row>
    <row r="10" spans="1:22" ht="30.95" customHeight="1" x14ac:dyDescent="0.25">
      <c r="A10" s="12">
        <v>3</v>
      </c>
      <c r="B10" s="77" t="s">
        <v>5</v>
      </c>
      <c r="C10" s="18" t="s">
        <v>2</v>
      </c>
      <c r="D10" s="81" t="s">
        <v>57</v>
      </c>
      <c r="E10" s="16">
        <f>Plan!G11</f>
        <v>101.1</v>
      </c>
      <c r="F10" s="16">
        <f>Plan!N11</f>
        <v>101.1</v>
      </c>
      <c r="G10" s="17">
        <f>E10-F10</f>
        <v>0</v>
      </c>
    </row>
    <row r="11" spans="1:22" ht="18" customHeight="1" x14ac:dyDescent="0.25">
      <c r="A11" s="96" t="s">
        <v>35</v>
      </c>
      <c r="B11" s="97"/>
      <c r="C11" s="97"/>
      <c r="D11" s="97"/>
      <c r="E11" s="16">
        <f>E8+E9+E10</f>
        <v>651.1</v>
      </c>
      <c r="F11" s="16">
        <f t="shared" ref="F11:G11" si="0">F8+F9+F10</f>
        <v>651.1</v>
      </c>
      <c r="G11" s="16">
        <f t="shared" si="0"/>
        <v>0</v>
      </c>
      <c r="J11" s="27"/>
    </row>
    <row r="12" spans="1:22" ht="18" customHeight="1" x14ac:dyDescent="0.25">
      <c r="A12" s="89" t="s">
        <v>26</v>
      </c>
      <c r="B12" s="90"/>
      <c r="C12" s="90"/>
      <c r="D12" s="91"/>
      <c r="E12" s="20">
        <f>E11</f>
        <v>651.1</v>
      </c>
      <c r="F12" s="20">
        <f t="shared" ref="F12:G12" si="1">F11</f>
        <v>651.1</v>
      </c>
      <c r="G12" s="20">
        <f t="shared" si="1"/>
        <v>0</v>
      </c>
    </row>
    <row r="13" spans="1:22" ht="39" customHeight="1" x14ac:dyDescent="0.25">
      <c r="U13" s="2">
        <f>13000*19.7</f>
        <v>256100</v>
      </c>
    </row>
    <row r="14" spans="1:22" ht="39" customHeight="1" x14ac:dyDescent="0.25">
      <c r="C14" s="21"/>
      <c r="D14" s="22" t="s">
        <v>36</v>
      </c>
      <c r="E14" s="22"/>
      <c r="F14" s="23"/>
    </row>
    <row r="15" spans="1:22" x14ac:dyDescent="0.25">
      <c r="D15" s="58" t="s">
        <v>42</v>
      </c>
      <c r="E15" s="24">
        <f>F8</f>
        <v>300</v>
      </c>
      <c r="G15" s="25"/>
    </row>
    <row r="16" spans="1:22" x14ac:dyDescent="0.25">
      <c r="D16" s="58" t="s">
        <v>43</v>
      </c>
      <c r="E16" s="24">
        <f>F9</f>
        <v>250</v>
      </c>
      <c r="G16" s="25"/>
    </row>
    <row r="17" spans="4:17" x14ac:dyDescent="0.25">
      <c r="D17" s="58" t="s">
        <v>55</v>
      </c>
      <c r="E17" s="23">
        <f>E10</f>
        <v>101.1</v>
      </c>
      <c r="F17" s="26"/>
    </row>
    <row r="20" spans="4:17" x14ac:dyDescent="0.25">
      <c r="D20" s="61"/>
      <c r="E20" s="62">
        <v>2020</v>
      </c>
      <c r="F20" s="62">
        <v>2021</v>
      </c>
      <c r="G20" s="62">
        <v>2022</v>
      </c>
      <c r="H20" s="62">
        <v>2023</v>
      </c>
      <c r="I20" s="62">
        <v>2024</v>
      </c>
      <c r="J20" s="62">
        <v>2025</v>
      </c>
      <c r="K20" s="22">
        <v>2026</v>
      </c>
      <c r="L20" s="26"/>
      <c r="M20" s="26"/>
      <c r="N20" s="26"/>
      <c r="O20" s="26"/>
      <c r="P20" s="74"/>
      <c r="Q20" s="26"/>
    </row>
    <row r="21" spans="4:17" x14ac:dyDescent="0.25">
      <c r="D21" s="62" t="s">
        <v>44</v>
      </c>
      <c r="E21" s="63">
        <f>'[1]Invest. aprob efective (2)'!$N$11</f>
        <v>644.29700000000003</v>
      </c>
      <c r="F21" s="63">
        <f>'[1]Invest. aprob efective (2)'!$P$11</f>
        <v>531.06500000000005</v>
      </c>
      <c r="G21" s="63">
        <f>'[1]Invest. aprob efective (2)'!$R$11</f>
        <v>770.8</v>
      </c>
      <c r="H21" s="63"/>
      <c r="I21" s="63">
        <f>'[1]Invest. aprob efective (2)'!$V$11</f>
        <v>163</v>
      </c>
      <c r="J21" s="63">
        <f>'[1]Invest. aprob efective (2)'!$X$11</f>
        <v>545</v>
      </c>
      <c r="K21" s="63">
        <f>E12</f>
        <v>651.1</v>
      </c>
      <c r="L21" s="75"/>
      <c r="M21" s="76"/>
      <c r="N21" s="76"/>
      <c r="O21" s="76"/>
      <c r="P21" s="75"/>
      <c r="Q21" s="26"/>
    </row>
    <row r="22" spans="4:17" x14ac:dyDescent="0.25">
      <c r="D22" s="62" t="s">
        <v>45</v>
      </c>
      <c r="E22" s="63"/>
      <c r="F22" s="63">
        <f>'[1]Invest. aprob efective (2)'!$Q$11</f>
        <v>51.1</v>
      </c>
      <c r="G22" s="63">
        <f>'[1]Invest. aprob efective (2)'!$S$11</f>
        <v>19.846</v>
      </c>
      <c r="H22" s="63"/>
      <c r="I22" s="63"/>
      <c r="J22" s="63"/>
      <c r="K22" s="63"/>
      <c r="L22" s="75"/>
      <c r="M22" s="76"/>
      <c r="N22" s="76"/>
      <c r="O22" s="76"/>
      <c r="P22" s="75"/>
      <c r="Q22" s="26"/>
    </row>
    <row r="23" spans="4:17" x14ac:dyDescent="0.25">
      <c r="L23" s="26"/>
      <c r="M23" s="26"/>
      <c r="N23" s="26"/>
      <c r="O23" s="26"/>
      <c r="P23" s="26"/>
      <c r="Q23" s="26"/>
    </row>
  </sheetData>
  <mergeCells count="6">
    <mergeCell ref="A12:D12"/>
    <mergeCell ref="A1:G1"/>
    <mergeCell ref="A2:G2"/>
    <mergeCell ref="A3:G3"/>
    <mergeCell ref="A5:G5"/>
    <mergeCell ref="A11:D11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4" workbookViewId="0">
      <selection activeCell="S9" sqref="S9"/>
    </sheetView>
  </sheetViews>
  <sheetFormatPr defaultColWidth="9.140625" defaultRowHeight="15" x14ac:dyDescent="0.25"/>
  <cols>
    <col min="1" max="1" width="2.85546875" style="2" customWidth="1"/>
    <col min="2" max="2" width="3.28515625" style="2" customWidth="1"/>
    <col min="3" max="3" width="3.5703125" style="2" customWidth="1"/>
    <col min="4" max="4" width="21.140625" style="2" customWidth="1"/>
    <col min="5" max="5" width="15.7109375" style="2" customWidth="1"/>
    <col min="6" max="6" width="5" style="2" customWidth="1"/>
    <col min="7" max="7" width="10.28515625" style="2" customWidth="1"/>
    <col min="8" max="8" width="6.28515625" style="2" customWidth="1"/>
    <col min="9" max="9" width="5.5703125" style="2" customWidth="1"/>
    <col min="10" max="10" width="18.85546875" style="2" customWidth="1"/>
    <col min="11" max="11" width="8.85546875" style="2" customWidth="1"/>
    <col min="12" max="12" width="6.42578125" style="2" customWidth="1"/>
    <col min="13" max="13" width="12.7109375" style="2" customWidth="1"/>
    <col min="14" max="14" width="11.5703125" style="2" customWidth="1"/>
    <col min="15" max="15" width="8.7109375" style="2" customWidth="1"/>
    <col min="16" max="16384" width="9.140625" style="2"/>
  </cols>
  <sheetData>
    <row r="1" spans="1:16" x14ac:dyDescent="0.25">
      <c r="B1" s="101" t="s">
        <v>37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6" x14ac:dyDescent="0.25">
      <c r="D2" s="29"/>
    </row>
    <row r="3" spans="1:16" ht="103.5" customHeight="1" x14ac:dyDescent="0.25">
      <c r="A3" s="30" t="s">
        <v>6</v>
      </c>
      <c r="B3" s="31" t="s">
        <v>7</v>
      </c>
      <c r="C3" s="32" t="s">
        <v>8</v>
      </c>
      <c r="D3" s="33" t="s">
        <v>9</v>
      </c>
      <c r="E3" s="33" t="s">
        <v>10</v>
      </c>
      <c r="F3" s="33" t="s">
        <v>11</v>
      </c>
      <c r="G3" s="33" t="s">
        <v>12</v>
      </c>
      <c r="H3" s="33" t="s">
        <v>13</v>
      </c>
      <c r="I3" s="44" t="s">
        <v>14</v>
      </c>
      <c r="J3" s="44" t="s">
        <v>15</v>
      </c>
      <c r="K3" s="33" t="s">
        <v>16</v>
      </c>
      <c r="L3" s="33" t="s">
        <v>17</v>
      </c>
      <c r="M3" s="44" t="s">
        <v>18</v>
      </c>
      <c r="N3" s="45" t="s">
        <v>19</v>
      </c>
      <c r="O3" s="45" t="s">
        <v>20</v>
      </c>
    </row>
    <row r="4" spans="1:16" ht="24" customHeight="1" x14ac:dyDescent="0.25">
      <c r="A4" s="98" t="s">
        <v>42</v>
      </c>
      <c r="B4" s="99"/>
      <c r="C4" s="99"/>
      <c r="D4" s="100"/>
      <c r="E4" s="33"/>
      <c r="F4" s="33"/>
      <c r="G4" s="33"/>
      <c r="H4" s="33"/>
      <c r="I4" s="44"/>
      <c r="J4" s="44"/>
      <c r="K4" s="33"/>
      <c r="L4" s="33"/>
      <c r="M4" s="44"/>
      <c r="N4" s="45"/>
      <c r="O4" s="45"/>
    </row>
    <row r="5" spans="1:16" ht="51.75" customHeight="1" x14ac:dyDescent="0.25">
      <c r="A5" s="34">
        <v>1</v>
      </c>
      <c r="B5" s="34" t="s">
        <v>1</v>
      </c>
      <c r="C5" s="34" t="s">
        <v>2</v>
      </c>
      <c r="D5" s="35" t="s">
        <v>21</v>
      </c>
      <c r="E5" s="36" t="s">
        <v>68</v>
      </c>
      <c r="F5" s="36">
        <v>2</v>
      </c>
      <c r="G5" s="37">
        <v>300</v>
      </c>
      <c r="H5" s="36">
        <v>1</v>
      </c>
      <c r="I5" s="36" t="s">
        <v>23</v>
      </c>
      <c r="J5" s="36" t="s">
        <v>58</v>
      </c>
      <c r="K5" s="36" t="s">
        <v>24</v>
      </c>
      <c r="L5" s="36">
        <v>10</v>
      </c>
      <c r="M5" s="46">
        <f>G5/L5</f>
        <v>30</v>
      </c>
      <c r="N5" s="47">
        <f>G5</f>
        <v>300</v>
      </c>
      <c r="O5" s="47">
        <f>G5-N5</f>
        <v>0</v>
      </c>
    </row>
    <row r="6" spans="1:16" s="56" customFormat="1" ht="21.75" customHeight="1" x14ac:dyDescent="0.2">
      <c r="A6" s="98" t="s">
        <v>39</v>
      </c>
      <c r="B6" s="99"/>
      <c r="C6" s="99"/>
      <c r="D6" s="100"/>
      <c r="E6" s="53"/>
      <c r="F6" s="53"/>
      <c r="G6" s="54">
        <f>SUM(G5:G5)</f>
        <v>300</v>
      </c>
      <c r="H6" s="53"/>
      <c r="I6" s="53"/>
      <c r="J6" s="53"/>
      <c r="K6" s="53"/>
      <c r="L6" s="53"/>
      <c r="M6" s="55"/>
      <c r="N6" s="54">
        <f>SUM(N5:N5)</f>
        <v>300</v>
      </c>
      <c r="O6" s="54">
        <f>SUM(O5:O5)</f>
        <v>0</v>
      </c>
    </row>
    <row r="7" spans="1:16" s="56" customFormat="1" ht="21" customHeight="1" x14ac:dyDescent="0.2">
      <c r="A7" s="98" t="s">
        <v>40</v>
      </c>
      <c r="B7" s="99"/>
      <c r="C7" s="99"/>
      <c r="D7" s="100"/>
      <c r="E7" s="53"/>
      <c r="F7" s="53"/>
      <c r="G7" s="54"/>
      <c r="H7" s="53"/>
      <c r="I7" s="53"/>
      <c r="J7" s="53"/>
      <c r="K7" s="53"/>
      <c r="L7" s="53"/>
      <c r="M7" s="55"/>
      <c r="N7" s="57"/>
      <c r="O7" s="57"/>
    </row>
    <row r="8" spans="1:16" ht="104.25" customHeight="1" x14ac:dyDescent="0.25">
      <c r="A8" s="34">
        <v>3</v>
      </c>
      <c r="B8" s="34" t="s">
        <v>3</v>
      </c>
      <c r="C8" s="34" t="s">
        <v>2</v>
      </c>
      <c r="D8" s="35" t="s">
        <v>25</v>
      </c>
      <c r="E8" s="36" t="s">
        <v>70</v>
      </c>
      <c r="F8" s="36">
        <v>1</v>
      </c>
      <c r="G8" s="37">
        <v>250</v>
      </c>
      <c r="H8" s="36">
        <v>1</v>
      </c>
      <c r="I8" s="36" t="s">
        <v>23</v>
      </c>
      <c r="J8" s="36" t="s">
        <v>69</v>
      </c>
      <c r="K8" s="36" t="s">
        <v>24</v>
      </c>
      <c r="L8" s="36">
        <v>10</v>
      </c>
      <c r="M8" s="46">
        <f>G8/L8</f>
        <v>25</v>
      </c>
      <c r="N8" s="47">
        <f t="shared" ref="N8" si="0">G8</f>
        <v>250</v>
      </c>
      <c r="O8" s="104">
        <f t="shared" ref="O8" si="1">G8-N8</f>
        <v>0</v>
      </c>
      <c r="P8" s="105"/>
    </row>
    <row r="9" spans="1:16" s="56" customFormat="1" ht="16.5" customHeight="1" x14ac:dyDescent="0.2">
      <c r="A9" s="98" t="s">
        <v>40</v>
      </c>
      <c r="B9" s="99"/>
      <c r="C9" s="99"/>
      <c r="D9" s="100"/>
      <c r="E9" s="52"/>
      <c r="F9" s="53"/>
      <c r="G9" s="54">
        <f>G8</f>
        <v>250</v>
      </c>
      <c r="H9" s="53"/>
      <c r="I9" s="53"/>
      <c r="J9" s="53"/>
      <c r="K9" s="53"/>
      <c r="L9" s="53"/>
      <c r="M9" s="55"/>
      <c r="N9" s="54">
        <f t="shared" ref="N9:O9" si="2">N8</f>
        <v>250</v>
      </c>
      <c r="O9" s="54">
        <f t="shared" si="2"/>
        <v>0</v>
      </c>
    </row>
    <row r="10" spans="1:16" ht="21" customHeight="1" x14ac:dyDescent="0.25">
      <c r="A10" s="98" t="s">
        <v>55</v>
      </c>
      <c r="B10" s="99"/>
      <c r="C10" s="99"/>
      <c r="D10" s="100"/>
      <c r="E10" s="35"/>
      <c r="F10" s="36"/>
      <c r="G10" s="37"/>
      <c r="H10" s="36"/>
      <c r="I10" s="36"/>
      <c r="J10" s="36"/>
      <c r="K10" s="36"/>
      <c r="L10" s="36"/>
      <c r="M10" s="46"/>
      <c r="N10" s="47"/>
      <c r="O10" s="47"/>
    </row>
    <row r="11" spans="1:16" ht="54.75" customHeight="1" x14ac:dyDescent="0.25">
      <c r="A11" s="34">
        <v>2</v>
      </c>
      <c r="B11" s="34" t="s">
        <v>1</v>
      </c>
      <c r="C11" s="34" t="s">
        <v>2</v>
      </c>
      <c r="D11" s="35" t="s">
        <v>60</v>
      </c>
      <c r="E11" s="36" t="s">
        <v>71</v>
      </c>
      <c r="F11" s="36">
        <v>3</v>
      </c>
      <c r="G11" s="37">
        <v>101.1</v>
      </c>
      <c r="H11" s="36"/>
      <c r="I11" s="36" t="s">
        <v>23</v>
      </c>
      <c r="J11" s="36" t="s">
        <v>59</v>
      </c>
      <c r="K11" s="36" t="s">
        <v>24</v>
      </c>
      <c r="L11" s="36">
        <v>10</v>
      </c>
      <c r="M11" s="46">
        <f>G11/L11</f>
        <v>10.11</v>
      </c>
      <c r="N11" s="47">
        <f>G11</f>
        <v>101.1</v>
      </c>
      <c r="O11" s="47">
        <f>G11-N11</f>
        <v>0</v>
      </c>
    </row>
    <row r="12" spans="1:16" s="56" customFormat="1" ht="27.75" customHeight="1" x14ac:dyDescent="0.2">
      <c r="A12" s="98" t="s">
        <v>56</v>
      </c>
      <c r="B12" s="99"/>
      <c r="C12" s="99"/>
      <c r="D12" s="100"/>
      <c r="E12" s="52"/>
      <c r="F12" s="53"/>
      <c r="G12" s="54">
        <f>G11</f>
        <v>101.1</v>
      </c>
      <c r="H12" s="53"/>
      <c r="I12" s="53"/>
      <c r="J12" s="53"/>
      <c r="K12" s="53"/>
      <c r="L12" s="53"/>
      <c r="M12" s="55"/>
      <c r="N12" s="54">
        <f t="shared" ref="N12:O12" si="3">N11</f>
        <v>101.1</v>
      </c>
      <c r="O12" s="54">
        <f t="shared" si="3"/>
        <v>0</v>
      </c>
    </row>
    <row r="13" spans="1:16" x14ac:dyDescent="0.25">
      <c r="A13" s="38"/>
      <c r="B13" s="38"/>
      <c r="C13" s="38"/>
      <c r="D13" s="39" t="s">
        <v>26</v>
      </c>
      <c r="E13" s="40"/>
      <c r="F13" s="36"/>
      <c r="G13" s="41">
        <f>G6+G9+G12</f>
        <v>651.1</v>
      </c>
      <c r="H13" s="42"/>
      <c r="I13" s="42"/>
      <c r="J13" s="42"/>
      <c r="K13" s="42"/>
      <c r="L13" s="48"/>
      <c r="M13" s="41">
        <f t="shared" ref="M13" si="4">M6+M8</f>
        <v>25</v>
      </c>
      <c r="N13" s="41">
        <f t="shared" ref="N13:O13" si="5">N6+N9+N12</f>
        <v>651.1</v>
      </c>
      <c r="O13" s="41">
        <f t="shared" si="5"/>
        <v>0</v>
      </c>
    </row>
    <row r="15" spans="1:16" ht="18.75" x14ac:dyDescent="0.3">
      <c r="D15" s="103" t="s">
        <v>66</v>
      </c>
      <c r="E15" s="103"/>
      <c r="F15" s="103"/>
      <c r="G15" s="103"/>
      <c r="H15" s="103"/>
      <c r="I15" s="103"/>
      <c r="J15" s="103" t="s">
        <v>64</v>
      </c>
      <c r="K15" s="103"/>
      <c r="L15" s="103"/>
      <c r="M15" s="103"/>
      <c r="N15" s="103"/>
      <c r="O15" s="103"/>
    </row>
    <row r="16" spans="1:16" ht="18.75" x14ac:dyDescent="0.3">
      <c r="D16" s="103" t="s">
        <v>67</v>
      </c>
      <c r="E16" s="103"/>
      <c r="F16" s="103"/>
      <c r="G16" s="103"/>
      <c r="H16" s="103"/>
      <c r="I16" s="103"/>
      <c r="J16" s="103" t="s">
        <v>65</v>
      </c>
      <c r="K16" s="103"/>
      <c r="L16" s="103"/>
      <c r="M16" s="103"/>
      <c r="N16" s="103"/>
      <c r="O16" s="103"/>
    </row>
    <row r="17" spans="4:5" ht="1.5" customHeight="1" x14ac:dyDescent="0.25"/>
    <row r="18" spans="4:5" x14ac:dyDescent="0.25">
      <c r="D18" s="82" t="s">
        <v>63</v>
      </c>
      <c r="E18" s="82"/>
    </row>
    <row r="19" spans="4:5" ht="10.5" customHeight="1" x14ac:dyDescent="0.25">
      <c r="D19" s="82" t="s">
        <v>61</v>
      </c>
      <c r="E19" s="82"/>
    </row>
    <row r="20" spans="4:5" ht="9" customHeight="1" x14ac:dyDescent="0.25">
      <c r="D20" s="82" t="s">
        <v>62</v>
      </c>
      <c r="E20" s="82"/>
    </row>
  </sheetData>
  <mergeCells count="11">
    <mergeCell ref="A12:D12"/>
    <mergeCell ref="B1:M1"/>
    <mergeCell ref="A4:D4"/>
    <mergeCell ref="A6:D6"/>
    <mergeCell ref="A7:D7"/>
    <mergeCell ref="A9:D9"/>
    <mergeCell ref="A10:D10"/>
    <mergeCell ref="J15:O15"/>
    <mergeCell ref="J16:O16"/>
    <mergeCell ref="D15:I15"/>
    <mergeCell ref="D16:I16"/>
  </mergeCells>
  <pageMargins left="0" right="0" top="0" bottom="0" header="0" footer="0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I19" sqref="I19"/>
    </sheetView>
  </sheetViews>
  <sheetFormatPr defaultColWidth="9.140625" defaultRowHeight="15" x14ac:dyDescent="0.25"/>
  <cols>
    <col min="1" max="1" width="3.7109375" style="2" customWidth="1"/>
    <col min="2" max="2" width="5.5703125" style="2" customWidth="1"/>
    <col min="3" max="3" width="5.28515625" style="2" customWidth="1"/>
    <col min="4" max="4" width="31.7109375" style="2" customWidth="1"/>
    <col min="5" max="5" width="16.140625" style="2" customWidth="1"/>
    <col min="6" max="6" width="7.42578125" style="2" customWidth="1"/>
    <col min="7" max="7" width="12.42578125" style="2" customWidth="1"/>
    <col min="8" max="8" width="10" style="2" customWidth="1"/>
    <col min="9" max="9" width="15.140625" style="2" customWidth="1"/>
    <col min="10" max="10" width="24.5703125" style="2" customWidth="1"/>
    <col min="11" max="11" width="10.5703125" style="2" customWidth="1"/>
    <col min="12" max="12" width="11.28515625" style="2" customWidth="1"/>
    <col min="13" max="13" width="13.42578125" style="2" customWidth="1"/>
    <col min="14" max="14" width="14.42578125" style="2" customWidth="1"/>
    <col min="15" max="15" width="14.28515625" style="2" customWidth="1"/>
    <col min="16" max="16384" width="9.140625" style="2"/>
  </cols>
  <sheetData>
    <row r="1" spans="1:15" x14ac:dyDescent="0.25">
      <c r="B1" s="101" t="s">
        <v>37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x14ac:dyDescent="0.25">
      <c r="D2" s="29"/>
    </row>
    <row r="3" spans="1:15" ht="84.75" customHeight="1" x14ac:dyDescent="0.25">
      <c r="A3" s="30" t="s">
        <v>6</v>
      </c>
      <c r="B3" s="31" t="s">
        <v>7</v>
      </c>
      <c r="C3" s="32" t="s">
        <v>8</v>
      </c>
      <c r="D3" s="33" t="s">
        <v>9</v>
      </c>
      <c r="E3" s="33" t="s">
        <v>10</v>
      </c>
      <c r="F3" s="33" t="s">
        <v>11</v>
      </c>
      <c r="G3" s="33" t="s">
        <v>12</v>
      </c>
      <c r="H3" s="33" t="s">
        <v>13</v>
      </c>
      <c r="I3" s="44" t="s">
        <v>14</v>
      </c>
      <c r="J3" s="44" t="s">
        <v>15</v>
      </c>
      <c r="K3" s="33" t="s">
        <v>16</v>
      </c>
      <c r="L3" s="33" t="s">
        <v>17</v>
      </c>
      <c r="M3" s="44" t="s">
        <v>18</v>
      </c>
      <c r="N3" s="45" t="s">
        <v>19</v>
      </c>
      <c r="O3" s="45" t="s">
        <v>20</v>
      </c>
    </row>
    <row r="4" spans="1:15" ht="24" customHeight="1" x14ac:dyDescent="0.25">
      <c r="A4" s="98" t="s">
        <v>42</v>
      </c>
      <c r="B4" s="99"/>
      <c r="C4" s="99"/>
      <c r="D4" s="100"/>
      <c r="E4" s="33"/>
      <c r="F4" s="33"/>
      <c r="G4" s="33"/>
      <c r="H4" s="33"/>
      <c r="I4" s="44"/>
      <c r="J4" s="44"/>
      <c r="K4" s="33"/>
      <c r="L4" s="33"/>
      <c r="M4" s="44"/>
      <c r="N4" s="45"/>
      <c r="O4" s="45"/>
    </row>
    <row r="5" spans="1:15" ht="42.75" customHeight="1" x14ac:dyDescent="0.25">
      <c r="A5" s="34">
        <v>1</v>
      </c>
      <c r="B5" s="34" t="s">
        <v>1</v>
      </c>
      <c r="C5" s="34" t="s">
        <v>2</v>
      </c>
      <c r="D5" s="35" t="s">
        <v>21</v>
      </c>
      <c r="E5" s="36" t="s">
        <v>22</v>
      </c>
      <c r="F5" s="36">
        <v>2</v>
      </c>
      <c r="G5" s="37">
        <v>300</v>
      </c>
      <c r="H5" s="36">
        <v>1</v>
      </c>
      <c r="I5" s="36" t="s">
        <v>23</v>
      </c>
      <c r="J5" s="36" t="s">
        <v>58</v>
      </c>
      <c r="K5" s="36" t="s">
        <v>24</v>
      </c>
      <c r="L5" s="36">
        <v>10</v>
      </c>
      <c r="M5" s="46">
        <f>G5/L5</f>
        <v>30</v>
      </c>
      <c r="N5" s="47">
        <f>G5</f>
        <v>300</v>
      </c>
      <c r="O5" s="47">
        <f>G5-N5</f>
        <v>0</v>
      </c>
    </row>
    <row r="6" spans="1:15" s="56" customFormat="1" ht="21.75" customHeight="1" x14ac:dyDescent="0.2">
      <c r="A6" s="98" t="s">
        <v>39</v>
      </c>
      <c r="B6" s="99"/>
      <c r="C6" s="99"/>
      <c r="D6" s="100"/>
      <c r="E6" s="53"/>
      <c r="F6" s="53"/>
      <c r="G6" s="54">
        <f>SUM(G5:G5)</f>
        <v>300</v>
      </c>
      <c r="H6" s="53"/>
      <c r="I6" s="53"/>
      <c r="J6" s="53"/>
      <c r="K6" s="53"/>
      <c r="L6" s="53"/>
      <c r="M6" s="55"/>
      <c r="N6" s="54">
        <f>SUM(N5:N5)</f>
        <v>300</v>
      </c>
      <c r="O6" s="54">
        <f>SUM(O5:O5)</f>
        <v>0</v>
      </c>
    </row>
    <row r="7" spans="1:15" s="56" customFormat="1" ht="21" customHeight="1" x14ac:dyDescent="0.2">
      <c r="A7" s="98" t="s">
        <v>40</v>
      </c>
      <c r="B7" s="99"/>
      <c r="C7" s="99"/>
      <c r="D7" s="100"/>
      <c r="E7" s="53"/>
      <c r="F7" s="53"/>
      <c r="G7" s="54"/>
      <c r="H7" s="53"/>
      <c r="I7" s="53"/>
      <c r="J7" s="53"/>
      <c r="K7" s="53"/>
      <c r="L7" s="53"/>
      <c r="M7" s="55"/>
      <c r="N7" s="57"/>
      <c r="O7" s="57"/>
    </row>
    <row r="8" spans="1:15" ht="38.25" customHeight="1" x14ac:dyDescent="0.25">
      <c r="A8" s="34">
        <v>3</v>
      </c>
      <c r="B8" s="34" t="s">
        <v>3</v>
      </c>
      <c r="C8" s="34" t="s">
        <v>2</v>
      </c>
      <c r="D8" s="35" t="s">
        <v>25</v>
      </c>
      <c r="E8" s="35"/>
      <c r="F8" s="36">
        <v>1</v>
      </c>
      <c r="G8" s="37">
        <v>250</v>
      </c>
      <c r="H8" s="36">
        <v>1</v>
      </c>
      <c r="I8" s="36" t="s">
        <v>23</v>
      </c>
      <c r="J8" s="36" t="s">
        <v>38</v>
      </c>
      <c r="K8" s="36" t="s">
        <v>24</v>
      </c>
      <c r="L8" s="36">
        <v>10</v>
      </c>
      <c r="M8" s="46">
        <f>G8/L8</f>
        <v>25</v>
      </c>
      <c r="N8" s="47">
        <f t="shared" ref="N8" si="0">G8</f>
        <v>250</v>
      </c>
      <c r="O8" s="47">
        <f t="shared" ref="O8" si="1">G8-N8</f>
        <v>0</v>
      </c>
    </row>
    <row r="9" spans="1:15" s="56" customFormat="1" ht="16.5" customHeight="1" x14ac:dyDescent="0.2">
      <c r="A9" s="98" t="s">
        <v>40</v>
      </c>
      <c r="B9" s="99"/>
      <c r="C9" s="99"/>
      <c r="D9" s="100"/>
      <c r="E9" s="52"/>
      <c r="F9" s="53"/>
      <c r="G9" s="54">
        <f>G8</f>
        <v>250</v>
      </c>
      <c r="H9" s="53"/>
      <c r="I9" s="53"/>
      <c r="J9" s="53"/>
      <c r="K9" s="53"/>
      <c r="L9" s="53"/>
      <c r="M9" s="55"/>
      <c r="N9" s="54">
        <f t="shared" ref="N9:O9" si="2">N8</f>
        <v>250</v>
      </c>
      <c r="O9" s="54">
        <f t="shared" si="2"/>
        <v>0</v>
      </c>
    </row>
    <row r="10" spans="1:15" ht="21" customHeight="1" x14ac:dyDescent="0.25">
      <c r="A10" s="98" t="s">
        <v>55</v>
      </c>
      <c r="B10" s="99"/>
      <c r="C10" s="99"/>
      <c r="D10" s="100"/>
      <c r="E10" s="35"/>
      <c r="F10" s="36"/>
      <c r="G10" s="37"/>
      <c r="H10" s="36"/>
      <c r="I10" s="36"/>
      <c r="J10" s="36"/>
      <c r="K10" s="36"/>
      <c r="L10" s="36"/>
      <c r="M10" s="46"/>
      <c r="N10" s="47"/>
      <c r="O10" s="47"/>
    </row>
    <row r="11" spans="1:15" ht="42.75" customHeight="1" x14ac:dyDescent="0.25">
      <c r="A11" s="34">
        <v>2</v>
      </c>
      <c r="B11" s="34" t="s">
        <v>1</v>
      </c>
      <c r="C11" s="34" t="s">
        <v>2</v>
      </c>
      <c r="D11" s="35" t="s">
        <v>60</v>
      </c>
      <c r="E11" s="36"/>
      <c r="F11" s="36">
        <v>3</v>
      </c>
      <c r="G11" s="37">
        <v>101.1</v>
      </c>
      <c r="H11" s="36"/>
      <c r="I11" s="36" t="s">
        <v>23</v>
      </c>
      <c r="J11" s="36" t="s">
        <v>59</v>
      </c>
      <c r="K11" s="36" t="s">
        <v>24</v>
      </c>
      <c r="L11" s="36">
        <v>10</v>
      </c>
      <c r="M11" s="46">
        <f>G11/L11</f>
        <v>10.11</v>
      </c>
      <c r="N11" s="47">
        <f>G11</f>
        <v>101.1</v>
      </c>
      <c r="O11" s="47">
        <f>G11-N11</f>
        <v>0</v>
      </c>
    </row>
    <row r="12" spans="1:15" s="56" customFormat="1" ht="38.25" customHeight="1" x14ac:dyDescent="0.2">
      <c r="A12" s="98" t="s">
        <v>56</v>
      </c>
      <c r="B12" s="99"/>
      <c r="C12" s="99"/>
      <c r="D12" s="100"/>
      <c r="E12" s="52"/>
      <c r="F12" s="53"/>
      <c r="G12" s="54">
        <f>G11</f>
        <v>101.1</v>
      </c>
      <c r="H12" s="53"/>
      <c r="I12" s="53"/>
      <c r="J12" s="53"/>
      <c r="K12" s="53"/>
      <c r="L12" s="53"/>
      <c r="M12" s="55"/>
      <c r="N12" s="54">
        <f t="shared" ref="N12:O12" si="3">N11</f>
        <v>101.1</v>
      </c>
      <c r="O12" s="54">
        <f t="shared" si="3"/>
        <v>0</v>
      </c>
    </row>
    <row r="13" spans="1:15" x14ac:dyDescent="0.25">
      <c r="A13" s="38"/>
      <c r="B13" s="38"/>
      <c r="C13" s="38"/>
      <c r="D13" s="39" t="s">
        <v>26</v>
      </c>
      <c r="E13" s="40"/>
      <c r="F13" s="36"/>
      <c r="G13" s="41">
        <f>G6+G9+G12</f>
        <v>651.1</v>
      </c>
      <c r="H13" s="42"/>
      <c r="I13" s="42"/>
      <c r="J13" s="42"/>
      <c r="K13" s="42"/>
      <c r="L13" s="48"/>
      <c r="M13" s="41">
        <f t="shared" ref="M13" si="4">M6+M8</f>
        <v>25</v>
      </c>
      <c r="N13" s="41">
        <f t="shared" ref="N13:O13" si="5">N6+N9+N12</f>
        <v>651.1</v>
      </c>
      <c r="O13" s="41">
        <f t="shared" si="5"/>
        <v>0</v>
      </c>
    </row>
    <row r="15" spans="1:15" x14ac:dyDescent="0.25">
      <c r="F15" s="43"/>
    </row>
  </sheetData>
  <mergeCells count="7">
    <mergeCell ref="A9:D9"/>
    <mergeCell ref="A10:D10"/>
    <mergeCell ref="A12:D12"/>
    <mergeCell ref="B1:M1"/>
    <mergeCell ref="A6:D6"/>
    <mergeCell ref="A7:D7"/>
    <mergeCell ref="A4:D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Anexa HCA</vt:lpstr>
      <vt:lpstr>Generalizator</vt:lpstr>
      <vt:lpstr>Plan (2)</vt:lpstr>
      <vt:lpstr>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2025-10-15T11:37:47Z</cp:lastPrinted>
  <dcterms:created xsi:type="dcterms:W3CDTF">2006-09-28T05:33:00Z</dcterms:created>
  <dcterms:modified xsi:type="dcterms:W3CDTF">2025-10-15T11:50:23Z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DF88140B363B4C1899E0CD37F19630A2_13</vt:lpwstr>
  </property>
  <property fmtid="{D5CDD505-2E9C-101B-9397-08002B2CF9AE}" pid="3" name="KSOProductBuildVer">
    <vt:lpwstr>2057-12.2.0.18911</vt:lpwstr>
  </property>
</Properties>
</file>